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600"/>
  </bookViews>
  <sheets>
    <sheet name="1дс_баланс" sheetId="1" r:id="rId1"/>
    <sheet name="2дс" sheetId="2" r:id="rId2"/>
    <sheet name="3дс" sheetId="3" r:id="rId3"/>
    <sheet name="4дс" sheetId="4" r:id="rId4"/>
    <sheet name="5дс_I_III" sheetId="5" r:id="rId5"/>
    <sheet name="5дс_IV_V" sheetId="6" r:id="rId6"/>
    <sheet name="5дс_VI_VII" sheetId="7" r:id="rId7"/>
    <sheet name="5дс_VIІІ" sheetId="8" r:id="rId8"/>
    <sheet name="5дс_ІХ_XІ" sheetId="9" r:id="rId9"/>
    <sheet name="5дс_XІI" sheetId="10" r:id="rId10"/>
    <sheet name="5дс_XIІI" sheetId="11" r:id="rId11"/>
  </sheets>
  <externalReferences>
    <externalReference r:id="rId12"/>
  </externalReferences>
  <definedNames>
    <definedName name="_ftn1" localSheetId="5">'5дс_IV_V'!$A$28</definedName>
    <definedName name="_ftnref1" localSheetId="5">'5дс_IV_V'!$G$3</definedName>
    <definedName name="_xlnm.Print_Area" localSheetId="0">'1дс_баланс'!$A$1:$F$104</definedName>
    <definedName name="_xlnm.Print_Area" localSheetId="1">'2дс'!$A$1:$K$121</definedName>
  </definedNames>
  <calcPr calcId="145621"/>
</workbook>
</file>

<file path=xl/calcChain.xml><?xml version="1.0" encoding="utf-8"?>
<calcChain xmlns="http://schemas.openxmlformats.org/spreadsheetml/2006/main">
  <c r="F36" i="11" l="1"/>
  <c r="F35" i="11"/>
  <c r="F34" i="11"/>
  <c r="E34" i="11"/>
  <c r="E37" i="11" s="1"/>
  <c r="D34" i="11"/>
  <c r="C34" i="11"/>
  <c r="C37" i="11" s="1"/>
  <c r="F33" i="11"/>
  <c r="F32" i="11"/>
  <c r="E31" i="11"/>
  <c r="D31" i="11"/>
  <c r="F31" i="11" s="1"/>
  <c r="C31" i="11"/>
  <c r="F30" i="11"/>
  <c r="F29" i="11"/>
  <c r="F28" i="11"/>
  <c r="F27" i="11"/>
  <c r="E26" i="11"/>
  <c r="D26" i="11"/>
  <c r="F26" i="11" s="1"/>
  <c r="C26" i="11"/>
  <c r="F25" i="11"/>
  <c r="F24" i="11"/>
  <c r="F23" i="11"/>
  <c r="E23" i="11"/>
  <c r="D23" i="11"/>
  <c r="C23" i="11"/>
  <c r="F22" i="11"/>
  <c r="F21" i="11"/>
  <c r="F20" i="11"/>
  <c r="F19" i="11"/>
  <c r="F18" i="11"/>
  <c r="E18" i="11"/>
  <c r="D18" i="11"/>
  <c r="C18" i="11"/>
  <c r="F17" i="11"/>
  <c r="F16" i="11"/>
  <c r="E15" i="11"/>
  <c r="D15" i="11"/>
  <c r="F15" i="11" s="1"/>
  <c r="C15" i="11"/>
  <c r="F14" i="11"/>
  <c r="F13" i="11"/>
  <c r="F12" i="11"/>
  <c r="E12" i="11"/>
  <c r="D12" i="11"/>
  <c r="C12" i="11"/>
  <c r="F11" i="11"/>
  <c r="F10" i="11"/>
  <c r="E9" i="11"/>
  <c r="D9" i="11"/>
  <c r="F9" i="11" s="1"/>
  <c r="C9" i="11"/>
  <c r="F8" i="11"/>
  <c r="F7" i="11"/>
  <c r="F6" i="11"/>
  <c r="F5" i="11"/>
  <c r="E4" i="11"/>
  <c r="D4" i="11"/>
  <c r="F4" i="11" s="1"/>
  <c r="C4" i="11"/>
  <c r="P11" i="10"/>
  <c r="P16" i="10" s="1"/>
  <c r="O11" i="10"/>
  <c r="O16" i="10" s="1"/>
  <c r="N11" i="10"/>
  <c r="N16" i="10" s="1"/>
  <c r="M11" i="10"/>
  <c r="M16" i="10" s="1"/>
  <c r="L11" i="10"/>
  <c r="L16" i="10" s="1"/>
  <c r="K11" i="10"/>
  <c r="K16" i="10" s="1"/>
  <c r="J11" i="10"/>
  <c r="J16" i="10" s="1"/>
  <c r="I11" i="10"/>
  <c r="I16" i="10" s="1"/>
  <c r="H11" i="10"/>
  <c r="H16" i="10" s="1"/>
  <c r="G11" i="10"/>
  <c r="G16" i="10" s="1"/>
  <c r="F11" i="10"/>
  <c r="F16" i="10" s="1"/>
  <c r="E11" i="10"/>
  <c r="E16" i="10" s="1"/>
  <c r="D11" i="10"/>
  <c r="D16" i="10" s="1"/>
  <c r="C11" i="10"/>
  <c r="C16" i="10" s="1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C26" i="9"/>
  <c r="C15" i="9"/>
  <c r="C8" i="9"/>
  <c r="C7" i="9"/>
  <c r="C4" i="9"/>
  <c r="D12" i="8"/>
  <c r="C12" i="8"/>
  <c r="D11" i="8"/>
  <c r="C11" i="8"/>
  <c r="D6" i="8"/>
  <c r="D5" i="8" s="1"/>
  <c r="C6" i="8"/>
  <c r="C5" i="8"/>
  <c r="F39" i="6"/>
  <c r="E39" i="6"/>
  <c r="D39" i="6"/>
  <c r="C39" i="6"/>
  <c r="H19" i="6"/>
  <c r="G19" i="6"/>
  <c r="F19" i="6"/>
  <c r="E19" i="6"/>
  <c r="D19" i="6"/>
  <c r="C19" i="6"/>
  <c r="O85" i="5"/>
  <c r="J85" i="5"/>
  <c r="E85" i="5"/>
  <c r="R68" i="5"/>
  <c r="Q68" i="5"/>
  <c r="N68" i="5"/>
  <c r="M68" i="5"/>
  <c r="L68" i="5"/>
  <c r="K68" i="5"/>
  <c r="J68" i="5"/>
  <c r="I68" i="5"/>
  <c r="H68" i="5"/>
  <c r="G68" i="5"/>
  <c r="F68" i="5"/>
  <c r="E68" i="5"/>
  <c r="D68" i="5"/>
  <c r="C68" i="5"/>
  <c r="P67" i="5"/>
  <c r="O67" i="5"/>
  <c r="P66" i="5"/>
  <c r="O66" i="5"/>
  <c r="P65" i="5"/>
  <c r="O65" i="5"/>
  <c r="P64" i="5"/>
  <c r="O64" i="5"/>
  <c r="P63" i="5"/>
  <c r="O63" i="5"/>
  <c r="P62" i="5"/>
  <c r="P68" i="5" s="1"/>
  <c r="O62" i="5"/>
  <c r="O68" i="5" s="1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O37" i="5" s="1"/>
  <c r="P20" i="5"/>
  <c r="P37" i="5" s="1"/>
  <c r="O20" i="5"/>
  <c r="A14" i="5"/>
  <c r="P8" i="5"/>
  <c r="B8" i="5"/>
  <c r="P7" i="5"/>
  <c r="B7" i="5"/>
  <c r="P6" i="5"/>
  <c r="B6" i="5"/>
  <c r="H39" i="4"/>
  <c r="H36" i="4"/>
  <c r="I33" i="4"/>
  <c r="H33" i="4"/>
  <c r="G33" i="4"/>
  <c r="F33" i="4"/>
  <c r="E33" i="4"/>
  <c r="J33" i="4" s="1"/>
  <c r="D33" i="4"/>
  <c r="J32" i="4"/>
  <c r="J31" i="4"/>
  <c r="J30" i="4"/>
  <c r="J29" i="4"/>
  <c r="J28" i="4"/>
  <c r="J27" i="4"/>
  <c r="J26" i="4"/>
  <c r="J25" i="4"/>
  <c r="I23" i="4"/>
  <c r="I34" i="4" s="1"/>
  <c r="E23" i="4"/>
  <c r="E34" i="4" s="1"/>
  <c r="J22" i="4"/>
  <c r="J21" i="4"/>
  <c r="J20" i="4"/>
  <c r="I18" i="4"/>
  <c r="H18" i="4"/>
  <c r="H23" i="4" s="1"/>
  <c r="H34" i="4" s="1"/>
  <c r="G18" i="4"/>
  <c r="G23" i="4" s="1"/>
  <c r="G34" i="4" s="1"/>
  <c r="F18" i="4"/>
  <c r="F23" i="4" s="1"/>
  <c r="F34" i="4" s="1"/>
  <c r="E18" i="4"/>
  <c r="D18" i="4"/>
  <c r="D23" i="4" s="1"/>
  <c r="D34" i="4" s="1"/>
  <c r="J34" i="4" s="1"/>
  <c r="A14" i="4"/>
  <c r="H8" i="4"/>
  <c r="B8" i="4"/>
  <c r="H7" i="4"/>
  <c r="B7" i="4"/>
  <c r="H6" i="4"/>
  <c r="B6" i="4"/>
  <c r="E95" i="3"/>
  <c r="D89" i="3"/>
  <c r="D82" i="3"/>
  <c r="D75" i="3"/>
  <c r="D83" i="3" s="1"/>
  <c r="D68" i="3"/>
  <c r="D67" i="3"/>
  <c r="D58" i="3"/>
  <c r="D34" i="3"/>
  <c r="D47" i="3" s="1"/>
  <c r="D28" i="3"/>
  <c r="A15" i="3"/>
  <c r="D9" i="3"/>
  <c r="B9" i="3"/>
  <c r="D8" i="3"/>
  <c r="B8" i="3"/>
  <c r="D7" i="3"/>
  <c r="B7" i="3"/>
  <c r="F120" i="2"/>
  <c r="F116" i="2"/>
  <c r="H114" i="2"/>
  <c r="D114" i="2"/>
  <c r="J102" i="2"/>
  <c r="H102" i="2"/>
  <c r="I102" i="2" s="1"/>
  <c r="K102" i="2" s="1"/>
  <c r="E102" i="2"/>
  <c r="E103" i="2" s="1"/>
  <c r="D102" i="2"/>
  <c r="K101" i="2"/>
  <c r="G101" i="2"/>
  <c r="K100" i="2"/>
  <c r="G100" i="2"/>
  <c r="K99" i="2"/>
  <c r="G99" i="2"/>
  <c r="K98" i="2"/>
  <c r="G98" i="2"/>
  <c r="K97" i="2"/>
  <c r="G97" i="2"/>
  <c r="K96" i="2"/>
  <c r="G96" i="2"/>
  <c r="K95" i="2"/>
  <c r="G95" i="2"/>
  <c r="K94" i="2"/>
  <c r="G94" i="2"/>
  <c r="K93" i="2"/>
  <c r="G93" i="2"/>
  <c r="K92" i="2"/>
  <c r="G92" i="2"/>
  <c r="K91" i="2"/>
  <c r="G91" i="2"/>
  <c r="K90" i="2"/>
  <c r="G90" i="2"/>
  <c r="K89" i="2"/>
  <c r="G89" i="2"/>
  <c r="I87" i="2"/>
  <c r="D87" i="2"/>
  <c r="K86" i="2"/>
  <c r="G86" i="2"/>
  <c r="K85" i="2"/>
  <c r="G85" i="2"/>
  <c r="K84" i="2"/>
  <c r="G84" i="2"/>
  <c r="K83" i="2"/>
  <c r="G83" i="2"/>
  <c r="K82" i="2"/>
  <c r="G82" i="2"/>
  <c r="J81" i="2"/>
  <c r="J87" i="2" s="1"/>
  <c r="J103" i="2" s="1"/>
  <c r="I81" i="2"/>
  <c r="H81" i="2"/>
  <c r="K81" i="2" s="1"/>
  <c r="E81" i="2"/>
  <c r="E87" i="2" s="1"/>
  <c r="D81" i="2"/>
  <c r="K80" i="2"/>
  <c r="G80" i="2"/>
  <c r="K79" i="2"/>
  <c r="G79" i="2"/>
  <c r="K78" i="2"/>
  <c r="G78" i="2"/>
  <c r="K77" i="2"/>
  <c r="G77" i="2"/>
  <c r="K76" i="2"/>
  <c r="G76" i="2"/>
  <c r="K75" i="2"/>
  <c r="G75" i="2"/>
  <c r="K74" i="2"/>
  <c r="G74" i="2"/>
  <c r="K73" i="2"/>
  <c r="G73" i="2"/>
  <c r="K72" i="2"/>
  <c r="G72" i="2"/>
  <c r="K71" i="2"/>
  <c r="J71" i="2"/>
  <c r="I71" i="2"/>
  <c r="H71" i="2"/>
  <c r="G71" i="2"/>
  <c r="E71" i="2"/>
  <c r="D71" i="2"/>
  <c r="K70" i="2"/>
  <c r="G70" i="2"/>
  <c r="H63" i="2"/>
  <c r="D63" i="2"/>
  <c r="H44" i="2"/>
  <c r="H45" i="2" s="1"/>
  <c r="D44" i="2"/>
  <c r="D45" i="2" s="1"/>
  <c r="H40" i="2"/>
  <c r="D40" i="2"/>
  <c r="H31" i="2"/>
  <c r="H32" i="2" s="1"/>
  <c r="H46" i="2" s="1"/>
  <c r="D31" i="2"/>
  <c r="H24" i="2"/>
  <c r="D24" i="2"/>
  <c r="D32" i="2" s="1"/>
  <c r="D46" i="2" s="1"/>
  <c r="D20" i="2"/>
  <c r="A12" i="2"/>
  <c r="I6" i="2"/>
  <c r="B6" i="2"/>
  <c r="I5" i="2"/>
  <c r="B5" i="2"/>
  <c r="I4" i="2"/>
  <c r="B4" i="2"/>
  <c r="D104" i="1"/>
  <c r="D100" i="1"/>
  <c r="F94" i="1"/>
  <c r="F97" i="1" s="1"/>
  <c r="E94" i="1"/>
  <c r="E97" i="1" s="1"/>
  <c r="F77" i="1"/>
  <c r="E77" i="1"/>
  <c r="F61" i="1"/>
  <c r="E61" i="1"/>
  <c r="F56" i="1"/>
  <c r="E56" i="1"/>
  <c r="F55" i="1"/>
  <c r="E55" i="1"/>
  <c r="F53" i="1"/>
  <c r="F65" i="1" s="1"/>
  <c r="E53" i="1"/>
  <c r="E65" i="1" s="1"/>
  <c r="F39" i="1"/>
  <c r="E39" i="1"/>
  <c r="F30" i="1"/>
  <c r="E30" i="1"/>
  <c r="F26" i="1"/>
  <c r="F36" i="1" s="1"/>
  <c r="E26" i="1"/>
  <c r="E36" i="1" s="1"/>
  <c r="F23" i="1"/>
  <c r="E23" i="1"/>
  <c r="F20" i="1"/>
  <c r="E20" i="1"/>
  <c r="A15" i="1"/>
  <c r="D9" i="1"/>
  <c r="B9" i="1"/>
  <c r="D8" i="1"/>
  <c r="B8" i="1"/>
  <c r="D7" i="1"/>
  <c r="D37" i="11" l="1"/>
  <c r="F37" i="11" s="1"/>
  <c r="J18" i="4"/>
  <c r="J23" i="4" s="1"/>
  <c r="G87" i="2"/>
  <c r="D103" i="2"/>
  <c r="G103" i="2" s="1"/>
  <c r="H87" i="2"/>
  <c r="K87" i="2" s="1"/>
  <c r="G102" i="2"/>
  <c r="H103" i="2"/>
  <c r="I103" i="2" s="1"/>
  <c r="K103" i="2" s="1"/>
  <c r="G81" i="2"/>
  <c r="E67" i="1"/>
  <c r="H67" i="1" s="1"/>
  <c r="F67" i="1"/>
  <c r="H68" i="1" s="1"/>
</calcChain>
</file>

<file path=xl/sharedStrings.xml><?xml version="1.0" encoding="utf-8"?>
<sst xmlns="http://schemas.openxmlformats.org/spreadsheetml/2006/main" count="918" uniqueCount="682">
  <si>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</si>
  <si>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</si>
  <si>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</si>
  <si>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</si>
  <si>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</si>
  <si>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ЖИТОМИРСЬКА ОБЛАСНА РАДА</t>
  </si>
  <si>
    <t>за ЄДРПОУ</t>
  </si>
  <si>
    <t>Територія</t>
  </si>
  <si>
    <t>за КАТОТТГ</t>
  </si>
  <si>
    <t>Організаційно-правова форма господарювання</t>
  </si>
  <si>
    <t>за КОПФГ</t>
  </si>
  <si>
    <t>Орган державного управління</t>
  </si>
  <si>
    <t>Обласні, Київська та Севастополька міські ради</t>
  </si>
  <si>
    <t>за КОДУ</t>
  </si>
  <si>
    <t>01004</t>
  </si>
  <si>
    <t>Вид економічної діяльності</t>
  </si>
  <si>
    <t>Державне управління загального характеру</t>
  </si>
  <si>
    <t>за КВЕД</t>
  </si>
  <si>
    <t>84.11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</si>
  <si>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</si>
  <si>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</si>
  <si>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</si>
  <si>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</si>
  <si>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</si>
  <si>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</si>
  <si>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</si>
  <si>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</si>
  <si>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</si>
  <si>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</si>
  <si>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</si>
  <si>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</si>
  <si>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</si>
  <si>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</si>
  <si>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</si>
  <si>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</si>
  <si>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</si>
  <si>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</si>
  <si>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</si>
  <si>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</si>
  <si>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</si>
  <si>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</si>
  <si>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</si>
  <si>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</si>
  <si>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</si>
  <si>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</si>
  <si>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</si>
  <si>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</si>
  <si>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</si>
  <si>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</si>
  <si>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</si>
  <si>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</si>
  <si>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</si>
  <si>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</si>
  <si>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</si>
  <si>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</si>
  <si>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</si>
  <si>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</si>
  <si>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</si>
  <si>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</si>
  <si>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</si>
  <si>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</si>
  <si>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</si>
  <si>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</si>
  <si>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</si>
  <si>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</si>
  <si>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</si>
  <si>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</si>
  <si>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</si>
  <si>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</si>
  <si>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</si>
  <si>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</si>
  <si>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</si>
  <si>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</si>
  <si>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</si>
  <si>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</si>
  <si>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</si>
  <si>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</si>
  <si>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</si>
  <si>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</si>
  <si>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</si>
  <si>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</si>
  <si>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</si>
  <si>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</si>
  <si>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</si>
  <si>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</si>
  <si>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</si>
  <si>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</si>
  <si>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</si>
  <si>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</si>
  <si>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</si>
  <si>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</si>
  <si>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</si>
  <si>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</si>
  <si>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</si>
  <si>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</si>
  <si>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</si>
  <si>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</si>
  <si>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Додаток 2
до Національного положення (стандарту) бухгалтерського обліку в державному секторі 101 «Подання фінансової звітності»</t>
  </si>
  <si>
    <t>2022  01</t>
  </si>
  <si>
    <t>ЗВІТ ПРО ФІНАНСОВІ РЕЗУЛЬТАТИ</t>
  </si>
  <si>
    <t>І. ФІНАНСОВИЙ РЕЗУЛЬТАТ ДІЯЛЬНОСТІ</t>
  </si>
  <si>
    <t>Форма N 2-дс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</si>
  <si>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</si>
  <si>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</si>
  <si>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</si>
  <si>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</si>
  <si>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</si>
  <si>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</si>
  <si>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</si>
  <si>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</si>
  <si>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</si>
  <si>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</si>
  <si>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</si>
  <si>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</si>
  <si>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</si>
  <si>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</si>
  <si>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</si>
  <si>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</si>
  <si>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</si>
  <si>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</si>
  <si>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</si>
  <si>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</si>
  <si>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</si>
  <si>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</si>
  <si>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</si>
  <si>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</si>
  <si>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</si>
  <si>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</si>
  <si>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</si>
  <si>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</si>
  <si>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</si>
  <si>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</si>
  <si>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</si>
  <si>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</si>
  <si>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</si>
  <si>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</si>
  <si>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</si>
  <si>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</si>
  <si>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</si>
  <si>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</si>
  <si>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</si>
  <si>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</si>
  <si>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</si>
  <si>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</si>
  <si>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</si>
  <si>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</si>
  <si>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</si>
  <si>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</si>
  <si>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</si>
  <si>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</si>
  <si>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</si>
  <si>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</si>
  <si>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</si>
  <si>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</si>
  <si>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</si>
  <si>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</si>
  <si>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</si>
  <si>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</si>
  <si>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</si>
  <si>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</si>
  <si>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</si>
  <si>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</si>
  <si>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</si>
  <si>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</si>
  <si>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</si>
  <si>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</si>
  <si>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</si>
  <si>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</si>
  <si>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</si>
  <si>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</si>
  <si>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</si>
  <si>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</si>
  <si>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</si>
  <si>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</si>
  <si>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</si>
  <si>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</si>
  <si>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</si>
  <si>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</si>
  <si>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</si>
  <si>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</si>
  <si>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</si>
  <si>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</si>
  <si>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</si>
  <si>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</si>
  <si>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</si>
  <si>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</si>
  <si>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</si>
  <si>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</si>
  <si>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</si>
  <si>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</si>
  <si>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</si>
  <si>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Додаток 3
до Національного положення (стандарту) бухгалтерського обліку в державному секторі 101 «Подання фінансової звітності»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</si>
  <si>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 xml:space="preserve"> річна</t>
    </r>
  </si>
  <si>
    <t>ЗВІТ ПРО РУХ ГРОШОВИХ КОШТІВ</t>
  </si>
  <si>
    <t>Форма № 3-дс</t>
  </si>
  <si>
    <t>I. Рух коштів у результаті операційної діяльності</t>
  </si>
  <si>
    <t>Надходження від обмінних операцій:</t>
  </si>
  <si>
    <t xml:space="preserve">   бюджетні асигнування</t>
  </si>
  <si>
    <t xml:space="preserve">   надходження від надання послуг (виконання робіт)</t>
  </si>
  <si>
    <t xml:space="preserve">   надходження від продажу активів </t>
  </si>
  <si>
    <t xml:space="preserve">   інші надходження від обмінних операцій</t>
  </si>
  <si>
    <t>Надходження від необмінних операцій:</t>
  </si>
  <si>
    <t xml:space="preserve">   податкові надходження</t>
  </si>
  <si>
    <t xml:space="preserve">   неподаткові надходження</t>
  </si>
  <si>
    <t xml:space="preserve">   трансферти, з них:</t>
  </si>
  <si>
    <r>
      <t xml:space="preserve">           </t>
    </r>
    <r>
      <rPr>
        <sz val="13"/>
        <color indexed="8"/>
        <rFont val="Times New Roman"/>
        <family val="1"/>
        <charset val="204"/>
      </rPr>
      <t xml:space="preserve"> кошти трансфертів, отримані від органів державного управління </t>
    </r>
  </si>
  <si>
    <t xml:space="preserve">   надходження до державних цільових фондів</t>
  </si>
  <si>
    <t xml:space="preserve">   інші надходження від необмінних операцій</t>
  </si>
  <si>
    <t>Надходження грошових коштів за внутрішніми операціями</t>
  </si>
  <si>
    <t xml:space="preserve">Інші надходження </t>
  </si>
  <si>
    <t>Усього надходженнь від операційної діяльності</t>
  </si>
  <si>
    <t>Витрати за обмінними операціями:</t>
  </si>
  <si>
    <t xml:space="preserve">   витрати на  виконання бюджетних програм</t>
  </si>
  <si>
    <t xml:space="preserve">   витрати на виготовлення продукції (надання послуг, виконання робіт)</t>
  </si>
  <si>
    <t xml:space="preserve">   витрати з продажу активів</t>
  </si>
  <si>
    <t xml:space="preserve">   інші витрати за обмінними операціями</t>
  </si>
  <si>
    <t>Витрати за необмінними операціями:</t>
  </si>
  <si>
    <r>
      <t xml:space="preserve">    </t>
    </r>
    <r>
      <rPr>
        <sz val="13"/>
        <color indexed="8"/>
        <rFont val="Times New Roman"/>
        <family val="1"/>
        <charset val="204"/>
      </rPr>
      <t>кошти трансфертів органам державного управління інших рівнів</t>
    </r>
  </si>
  <si>
    <t xml:space="preserve">   інші витрати за необмінними операціями</t>
  </si>
  <si>
    <t>Витрати грошових коштів за внутрішніми операціями</t>
  </si>
  <si>
    <t>Усього витрат від операційної діяльності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</si>
  <si>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</si>
  <si>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</si>
  <si>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продажу:</t>
  </si>
  <si>
    <t xml:space="preserve">   фінансових інвестицій</t>
  </si>
  <si>
    <t xml:space="preserve">   основних засобів</t>
  </si>
  <si>
    <t xml:space="preserve">   інвестиційної нерухомості</t>
  </si>
  <si>
    <t xml:space="preserve">   нематеріальних активів</t>
  </si>
  <si>
    <t xml:space="preserve">   незавершених капітальних інвестицій</t>
  </si>
  <si>
    <t xml:space="preserve">   довгострокових біологічних активів</t>
  </si>
  <si>
    <t>Надходження цільового фінансування</t>
  </si>
  <si>
    <t>Усього надходжень від інвестиційної діяльності</t>
  </si>
  <si>
    <t>Витрати на придбання:</t>
  </si>
  <si>
    <t>Усього витрат від інвестиційної діяльності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</si>
  <si>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</si>
  <si>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</si>
  <si>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від:</t>
  </si>
  <si>
    <t xml:space="preserve">   повернення кредитів</t>
  </si>
  <si>
    <t xml:space="preserve">   отримання позик</t>
  </si>
  <si>
    <t xml:space="preserve">   отримання відсотків (роялті)</t>
  </si>
  <si>
    <t>Усього надходжень від фінансової діяльності</t>
  </si>
  <si>
    <t>Витрати на:</t>
  </si>
  <si>
    <t xml:space="preserve">   надання кредитів</t>
  </si>
  <si>
    <t xml:space="preserve">   погашення позик</t>
  </si>
  <si>
    <t xml:space="preserve">   сплату відсотків</t>
  </si>
  <si>
    <t>Коригування</t>
  </si>
  <si>
    <t>Усього витрат від фінансової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</si>
  <si>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</si>
  <si>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</si>
  <si>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</si>
  <si>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Залишок коштів отриманий</t>
  </si>
  <si>
    <t>Залишок коштів перерахований</t>
  </si>
  <si>
    <t>Вплив зміни валютних курсів на залишок коштів</t>
  </si>
  <si>
    <t>Залишок коштів на кінець року</t>
  </si>
  <si>
    <r>
      <rPr>
        <vertAlign val="superscript"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 xml:space="preserve"> Надходження в натуральній формі</t>
    </r>
    <r>
      <rPr>
        <vertAlign val="superscript"/>
        <sz val="9"/>
        <color indexed="8"/>
        <rFont val="Times New Roman"/>
        <family val="1"/>
        <charset val="204"/>
      </rPr>
      <t/>
    </r>
  </si>
  <si>
    <t>* Витрати в натуральній формі</t>
  </si>
  <si>
    <t>Володимир ФЕДОРЕНКО</t>
  </si>
  <si>
    <t>Головний бухгалтер (спеціаліст, на якого покладено виконання обов’язків бухгалтерської служби)</t>
  </si>
  <si>
    <t>Додаток 4
до Національного положення (стандарту) бухгалтерського обліку в державному секторі 101 «Подання фінансової звітності»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</si>
  <si>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річна</t>
    </r>
  </si>
  <si>
    <t>ЗВІТ ПРО ВЛАСНИЙ КАПІТАЛ</t>
  </si>
  <si>
    <t>Форма N 4-дс</t>
  </si>
  <si>
    <t>Разом</t>
  </si>
  <si>
    <t>Залишок на початок року</t>
  </si>
  <si>
    <t> 4000</t>
  </si>
  <si>
    <t>Коригування:</t>
  </si>
  <si>
    <t>  </t>
  </si>
  <si>
    <t>Зміна облікової політики</t>
  </si>
  <si>
    <t> 4010</t>
  </si>
  <si>
    <t>Виправлення помилок</t>
  </si>
  <si>
    <t> 4020</t>
  </si>
  <si>
    <t>Інші зміни</t>
  </si>
  <si>
    <t> 4030</t>
  </si>
  <si>
    <t>Скоригований залишок на початок року</t>
  </si>
  <si>
    <t> 4090</t>
  </si>
  <si>
    <t>Переоцінка активів:</t>
  </si>
  <si>
    <t>Дооцінка (уцінка) основних засобів</t>
  </si>
  <si>
    <t>Дооцінка (уцінка) незавершених капітальних інвестицій</t>
  </si>
  <si>
    <t> 4110</t>
  </si>
  <si>
    <t>Дооцінка (уцінка) нематеріальних активів</t>
  </si>
  <si>
    <t> 4120</t>
  </si>
  <si>
    <t>Дооцінка (уцінка) довгострокових біологічних активів</t>
  </si>
  <si>
    <t> 4200</t>
  </si>
  <si>
    <t>Збільшення капіталу в підприємствах</t>
  </si>
  <si>
    <t> 4210</t>
  </si>
  <si>
    <t>Зменшення капіталу в підприємствах</t>
  </si>
  <si>
    <t> 4220</t>
  </si>
  <si>
    <t>Інші зміни в капіталі</t>
  </si>
  <si>
    <t> 4290</t>
  </si>
  <si>
    <t>Разом змін в капіталі</t>
  </si>
  <si>
    <t> 4300</t>
  </si>
  <si>
    <t>Залишок на кінець року</t>
  </si>
  <si>
    <t>Додаток 5
до Національного положення (стандарту) бухгалтерського обліку в державному секторі 101 «Подання фінансової звітності»</t>
  </si>
  <si>
    <t>Суб’єкт бухгалтерського обліку в державному секторі/бюджет</t>
  </si>
  <si>
    <r>
      <t xml:space="preserve">Періодичність: </t>
    </r>
    <r>
      <rPr>
        <sz val="8"/>
        <color indexed="8"/>
        <rFont val="Times New Roman"/>
        <family val="1"/>
        <charset val="204"/>
      </rPr>
      <t>річна</t>
    </r>
  </si>
  <si>
    <t>ПРИМІТКИ ДО РІЧНОЇ ФІНАНСОВОЇ ЗВІТНОСТІ</t>
  </si>
  <si>
    <t>Форма № 5-дс</t>
  </si>
  <si>
    <t>І. Основні засоби</t>
  </si>
  <si>
    <t>Групи основних засобів</t>
  </si>
  <si>
    <r>
      <t xml:space="preserve">Переоцінка
</t>
    </r>
    <r>
      <rPr>
        <sz val="8"/>
        <color indexed="8"/>
        <rFont val="Times New Roman"/>
        <family val="1"/>
        <charset val="204"/>
      </rPr>
      <t>(дооцінка +, уцінка -)</t>
    </r>
  </si>
  <si>
    <t>Вибуття за звітний рік</t>
  </si>
  <si>
    <t>Надійшло за рік</t>
  </si>
  <si>
    <t>Зменшення/відновлення корисності</t>
  </si>
  <si>
    <t>Нарахована амортизація за звітний рік</t>
  </si>
  <si>
    <t>Інші зміни за рік</t>
  </si>
  <si>
    <t>Діапазон корисного використання</t>
  </si>
  <si>
    <t>первісна (переоцінена) вартість</t>
  </si>
  <si>
    <t>знос</t>
  </si>
  <si>
    <t>первісної (переоціненої) вартості</t>
  </si>
  <si>
    <t>зносу</t>
  </si>
  <si>
    <t>накопичена амортизація</t>
  </si>
  <si>
    <t>від</t>
  </si>
  <si>
    <t>до</t>
  </si>
  <si>
    <t>010</t>
  </si>
  <si>
    <t>Земельні ділянки</t>
  </si>
  <si>
    <t>020</t>
  </si>
  <si>
    <t>Капітальні витрати на поліпшення земель</t>
  </si>
  <si>
    <t>030</t>
  </si>
  <si>
    <t>Будівлі, споруди та передавальні пристрої</t>
  </si>
  <si>
    <t>040</t>
  </si>
  <si>
    <t>Машини та обладнання</t>
  </si>
  <si>
    <t>050</t>
  </si>
  <si>
    <t>Транспортні засоби</t>
  </si>
  <si>
    <t>060</t>
  </si>
  <si>
    <t>Інструменти, прилади, інвентар</t>
  </si>
  <si>
    <t>070</t>
  </si>
  <si>
    <t>Тварини та багаторічні насадження</t>
  </si>
  <si>
    <t>080</t>
  </si>
  <si>
    <t>Інші основні засоби</t>
  </si>
  <si>
    <t>090</t>
  </si>
  <si>
    <t>Музейні фонди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</si>
  <si>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</si>
  <si>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</si>
  <si>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</si>
  <si>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Інвентарна тара</t>
  </si>
  <si>
    <t>Необоротні матеріальні активи спеціального призначення</t>
  </si>
  <si>
    <t>Природні ресурси</t>
  </si>
  <si>
    <t>Інші необоротні матеріальні активи</t>
  </si>
  <si>
    <t xml:space="preserve">З рядка 180 графа 7                      </t>
  </si>
  <si>
    <t>вартість основних засобів, які вибули внаслідок:</t>
  </si>
  <si>
    <t>безоплатної передачі (внутрівідомча передача)</t>
  </si>
  <si>
    <t>(181)</t>
  </si>
  <si>
    <t>безоплатної передачі (крім внутрівідомчої передачі)</t>
  </si>
  <si>
    <t>(182)</t>
  </si>
  <si>
    <t>продажу</t>
  </si>
  <si>
    <t>(183)</t>
  </si>
  <si>
    <t>крадіжки, нестачі</t>
  </si>
  <si>
    <t>(184)</t>
  </si>
  <si>
    <t>списання як непридатні</t>
  </si>
  <si>
    <t>(185)</t>
  </si>
  <si>
    <t xml:space="preserve">З рядка 180 графа 9              </t>
  </si>
  <si>
    <t>збільшення вартості основних засобів у результаті:</t>
  </si>
  <si>
    <t>придбання</t>
  </si>
  <si>
    <t>(186)</t>
  </si>
  <si>
    <t>реконструкції, добудови, дообладнання,</t>
  </si>
  <si>
    <t>(187)</t>
  </si>
  <si>
    <t>безкоштовного отримання за операціями внутрівідомчої передачі</t>
  </si>
  <si>
    <t>(188)</t>
  </si>
  <si>
    <t>отримання благодійних грантів, дарунків</t>
  </si>
  <si>
    <t>(189)</t>
  </si>
  <si>
    <t>З рядка 180 графа 15</t>
  </si>
  <si>
    <t>вартість основних засобів, щодо яких існують передбачені чинним законодавством обмеження права власності, користування та розпорядження</t>
  </si>
  <si>
    <t>(190)</t>
  </si>
  <si>
    <t>залишкова вартість основних засобів, що тимчасово не використовуються (консервація, реконструкція тощо)</t>
  </si>
  <si>
    <t>(191)</t>
  </si>
  <si>
    <t>вартість повністю амортизованих основних засобів, які продовжують використовуватись</t>
  </si>
  <si>
    <t>(192)</t>
  </si>
  <si>
    <t>вартість основних засобів, які утримуються для продажу, передачі без оплати</t>
  </si>
  <si>
    <t>(193)</t>
  </si>
  <si>
    <t>вартість безоплатно отриманих основних засобів (внутрівідомча передача)</t>
  </si>
  <si>
    <t>(194)</t>
  </si>
  <si>
    <t>вартість безоплатно отриманих основних засобів (крім внутрівідомчої передачі)</t>
  </si>
  <si>
    <t>(195)</t>
  </si>
  <si>
    <t>З рядка 180 графа 16</t>
  </si>
  <si>
    <t>знос основних засобів, щодо яких існують обмеження права власності,  користування та розпорядження</t>
  </si>
  <si>
    <t>(196)</t>
  </si>
  <si>
    <t>ІІ. Нематеріальні активи</t>
  </si>
  <si>
    <t>Групи нематеріальні активи</t>
  </si>
  <si>
    <t>Переоцінка (дооцінка +, уцінка -)</t>
  </si>
  <si>
    <t>Зменшення/відновлення корисності за рік</t>
  </si>
  <si>
    <t>Нараховано амортизацію у звітному році</t>
  </si>
  <si>
    <t>Діапазон корисного використан-ня</t>
  </si>
  <si>
    <t>первісна вартості</t>
  </si>
  <si>
    <t>накопиченої амортизації</t>
  </si>
  <si>
    <t>Авторське та суміжні з ним права</t>
  </si>
  <si>
    <t>Права користування природними ресурсами</t>
  </si>
  <si>
    <t>Права на знаки для  товарів і послуг</t>
  </si>
  <si>
    <t>Права користування майном</t>
  </si>
  <si>
    <t>Права на об'єкти промислової власності</t>
  </si>
  <si>
    <t>Інші нематеріальні активи</t>
  </si>
  <si>
    <t>З рядка 260  графа 15</t>
  </si>
  <si>
    <t>вартість безоплатно отриманих нематеріальних активів</t>
  </si>
  <si>
    <t>(261)</t>
  </si>
  <si>
    <t>вартість нематеріальних активів, щодо яких існує обмеження права власності </t>
  </si>
  <si>
    <t>(262)</t>
  </si>
  <si>
    <t>вартість оформлених у заставу нематеріальних активів </t>
  </si>
  <si>
    <t>(263)</t>
  </si>
  <si>
    <t>вартість нематеріального активу з невизначеним строком корисності використання</t>
  </si>
  <si>
    <t>(264)</t>
  </si>
  <si>
    <t>З рядка 260 графа 16</t>
  </si>
  <si>
    <t>накопичена амортизація нематеріальних активів, щодо яких існує обмеження права власності </t>
  </si>
  <si>
    <t>(265)</t>
  </si>
  <si>
    <t>накопичена амортизація переданих у заставу нематеріальних активів</t>
  </si>
  <si>
    <t>(266)</t>
  </si>
  <si>
    <t>III. Капітальні інвестиції</t>
  </si>
  <si>
    <t>На початок року</t>
  </si>
  <si>
    <t>За рік</t>
  </si>
  <si>
    <t>На кінець року</t>
  </si>
  <si>
    <t>2 </t>
  </si>
  <si>
    <t>5 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</si>
  <si>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</si>
  <si>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</si>
  <si>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</si>
  <si>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Капітальні інвестиції в довгострокові біологічні активи</t>
  </si>
  <si>
    <t>Капітальні інвестиції в необоротні активи спецпризначення</t>
  </si>
  <si>
    <t xml:space="preserve">З рядка 350 графи 5  </t>
  </si>
  <si>
    <t>Загальна сума витрат на дослідження та розробку, що включена до складу витрат звітного періоду</t>
  </si>
  <si>
    <t xml:space="preserve"> (351)</t>
  </si>
  <si>
    <t>ІV. Виробничі запаси</t>
  </si>
  <si>
    <t>Надходження за рік</t>
  </si>
  <si>
    <t>Вибуття</t>
  </si>
  <si>
    <t>Балансова вартість на кінець року</t>
  </si>
  <si>
    <t>Зміна вартості на дату балансу</t>
  </si>
  <si>
    <t>всього</t>
  </si>
  <si>
    <t>з них витрачено  на потреби установи</t>
  </si>
  <si>
    <t>збільшення до чистої вартості реалізації[1]</t>
  </si>
  <si>
    <t>уцінка</t>
  </si>
  <si>
    <t>Продукти харчування</t>
  </si>
  <si>
    <t>Медикаменти та перев'язувальні матеріали</t>
  </si>
  <si>
    <t>Будівельні матеріали</t>
  </si>
  <si>
    <t>Пально-мастильні матеріали</t>
  </si>
  <si>
    <t>Запасні частини</t>
  </si>
  <si>
    <t>Тара</t>
  </si>
  <si>
    <t>Сировина і матеріали</t>
  </si>
  <si>
    <t>Інші виробничі запаси</t>
  </si>
  <si>
    <t>Готова продукція</t>
  </si>
  <si>
    <t>Малоцінні та швидкозношувані предмети</t>
  </si>
  <si>
    <t>Державні матеріальні резерви та запаси</t>
  </si>
  <si>
    <t>Активи для розподілу, передачі, продажу</t>
  </si>
  <si>
    <t>Інші нефінансові активи</t>
  </si>
  <si>
    <t>Незавершене виробництво запасів</t>
  </si>
  <si>
    <t>З рядка 500 графа 6  Балансова вартість запасів:</t>
  </si>
  <si>
    <t>оформлених в заставу </t>
  </si>
  <si>
    <t>(501)</t>
  </si>
  <si>
    <t>переданих на комісію </t>
  </si>
  <si>
    <t>(502)</t>
  </si>
  <si>
    <t>переданих у переробку</t>
  </si>
  <si>
    <t>(503)</t>
  </si>
  <si>
    <t>відображених за чистою вартістю реалізації</t>
  </si>
  <si>
    <t>(504)</t>
  </si>
  <si>
    <t>відображених за відновлювальною вартістю</t>
  </si>
  <si>
    <t>(505)</t>
  </si>
  <si>
    <t>______________</t>
  </si>
  <si>
    <r>
      <rPr>
        <vertAlign val="superscript"/>
        <sz val="8"/>
        <color indexed="8"/>
        <rFont val="Times New Roman"/>
        <family val="1"/>
        <charset val="204"/>
      </rPr>
      <t>[1]</t>
    </r>
    <r>
      <rPr>
        <sz val="8"/>
        <color indexed="8"/>
        <rFont val="Times New Roman"/>
        <family val="1"/>
        <charset val="204"/>
      </rPr>
      <t xml:space="preserve"> Визначається за п. 5 розділу ІІІ Національного положення (стандарту) бухгалтерського обліку в державному секторі 123 «Запаси»</t>
    </r>
  </si>
  <si>
    <t xml:space="preserve">V. Фінансові інвестиції </t>
  </si>
  <si>
    <t>довгострокові</t>
  </si>
  <si>
    <t>поточні</t>
  </si>
  <si>
    <t>Акції</t>
  </si>
  <si>
    <t>Цінні папери (крім акцій)</t>
  </si>
  <si>
    <t>Капітал підприємств</t>
  </si>
  <si>
    <t>Векселі одержані</t>
  </si>
  <si>
    <t>Інші фінансові інвестиції</t>
  </si>
  <si>
    <t xml:space="preserve">З рядка 580 графа 3 </t>
  </si>
  <si>
    <t xml:space="preserve">Втрати від зменшення корисності/доходи від відновлення корисності протягом року </t>
  </si>
  <si>
    <t>(581)</t>
  </si>
  <si>
    <t>З рядка 1110 графи 4 Балансу</t>
  </si>
  <si>
    <t>Довгострокові фінансові інвестиції відображені: </t>
  </si>
  <si>
    <t>за собівартістю </t>
  </si>
  <si>
    <t>(582)</t>
  </si>
  <si>
    <t>за амортизованою собівартістю</t>
  </si>
  <si>
    <t>(583)</t>
  </si>
  <si>
    <t xml:space="preserve">З рядка 1155 графи 4 Балансу </t>
  </si>
  <si>
    <t>Поточні фінансові інвестиції відображені: </t>
  </si>
  <si>
    <t>(586)</t>
  </si>
  <si>
    <t>(587)</t>
  </si>
  <si>
    <t>VI. Зобов’язання</t>
  </si>
  <si>
    <t>Групи зобов’язань</t>
  </si>
  <si>
    <t>Усього на початок року</t>
  </si>
  <si>
    <t>Усього на кінець року</t>
  </si>
  <si>
    <t>У т. ч. за строками</t>
  </si>
  <si>
    <t>до 12 місяців</t>
  </si>
  <si>
    <t>більше 12 місяців</t>
  </si>
  <si>
    <t>Довгострокові</t>
  </si>
  <si>
    <t>Поточні</t>
  </si>
  <si>
    <t>Доходи майбутніх періодів</t>
  </si>
  <si>
    <r>
      <t>VII.</t>
    </r>
    <r>
      <rPr>
        <b/>
        <sz val="12"/>
        <color indexed="8"/>
        <rFont val="Times New Roman"/>
        <family val="1"/>
        <charset val="204"/>
      </rPr>
      <t xml:space="preserve"> Дебіторська заборгованість</t>
    </r>
  </si>
  <si>
    <t>Всього на кінець року</t>
  </si>
  <si>
    <t>у т.ч. по строках погашення</t>
  </si>
  <si>
    <t>від 12 до 18 місяців</t>
  </si>
  <si>
    <t>від 18 до 36 місяців</t>
  </si>
  <si>
    <t>з неї: за кредитами, наданими з бюджету</t>
  </si>
  <si>
    <t>Х</t>
  </si>
  <si>
    <t xml:space="preserve">Списано у звітному році безнадійної дебіторської заборгованості </t>
  </si>
  <si>
    <t>(662)</t>
  </si>
  <si>
    <t>Прострочена дебіторська заборгованість                                              ______</t>
  </si>
  <si>
    <t>(663)</t>
  </si>
  <si>
    <t xml:space="preserve">     з неї:</t>
  </si>
  <si>
    <t>матеріали передано до суду, ведеться позовна робота</t>
  </si>
  <si>
    <t>винесено рішення суду, виконавче провадження</t>
  </si>
  <si>
    <t>проти дебітора порушено справу про банкрутство:</t>
  </si>
  <si>
    <t>заборгованість заявлена та визнана</t>
  </si>
  <si>
    <t>заборгованість заявлена та не визнана</t>
  </si>
  <si>
    <t>заборгованість не заявлена</t>
  </si>
  <si>
    <t>стосовно дебітора проведено державну реєстрацію припинення юридичної особи в результаті ліквідації</t>
  </si>
  <si>
    <t>VIII. Грошові кошти та їх еквіваленти розпорядників бюджетних коштів та державних цільових фондів</t>
  </si>
  <si>
    <t>На початок звітного року</t>
  </si>
  <si>
    <t>На кінець звітного року</t>
  </si>
  <si>
    <t>Грошові кошти та їх еквіваленти розпорядників бюджетних коштів та державних цільових фондів у національній валюті, у тому числі в:</t>
  </si>
  <si>
    <t>касі</t>
  </si>
  <si>
    <t>казначействі на реєстраційних рахунках</t>
  </si>
  <si>
    <t>казначействі на інших рахунках</t>
  </si>
  <si>
    <t>установах банків на поточних та інших рахунках</t>
  </si>
  <si>
    <t>установах банків у тимчасовому розпорядженні</t>
  </si>
  <si>
    <t>дорозі</t>
  </si>
  <si>
    <t>Грошові кошти та їх еквіваленти розпорядників бюджетних коштів та державних цільових фондів у іноземній валюті, у тому числі:</t>
  </si>
  <si>
    <t>на поточних рахунках</t>
  </si>
  <si>
    <t>інші кошти в іноземній валюті</t>
  </si>
  <si>
    <t>IX. Доходи та витрати</t>
  </si>
  <si>
    <t>Доходи від обмінних і необмінних операцій, визнані протягом звітного періоду, - усього</t>
  </si>
  <si>
    <t xml:space="preserve">    у тому числі:</t>
  </si>
  <si>
    <t>від обмінних операцій:</t>
  </si>
  <si>
    <t>бюджетні асигнування</t>
  </si>
  <si>
    <t>надання послуг</t>
  </si>
  <si>
    <t>продаж</t>
  </si>
  <si>
    <t>операцій з капіталом</t>
  </si>
  <si>
    <t>продаж нерухомого майна</t>
  </si>
  <si>
    <t>відсотки</t>
  </si>
  <si>
    <t>роялті</t>
  </si>
  <si>
    <t>дивіденди</t>
  </si>
  <si>
    <t>інші доходи від обмінних операцій</t>
  </si>
  <si>
    <t>у тому числі:
курсова різниця</t>
  </si>
  <si>
    <t>дооцінка активів в межах суми попередньої уцінки</t>
  </si>
  <si>
    <t>відновлення корисності активів</t>
  </si>
  <si>
    <t>від необмінних операцій:</t>
  </si>
  <si>
    <t>податкові надходження</t>
  </si>
  <si>
    <t>неподаткові надходження</t>
  </si>
  <si>
    <t>трансферти</t>
  </si>
  <si>
    <t>гранти та дарунки</t>
  </si>
  <si>
    <t>надходження до державних цільових фондів</t>
  </si>
  <si>
    <t>списаних зобов'язань, що не підлягають погашенню</t>
  </si>
  <si>
    <t>Інші витрати - усього</t>
  </si>
  <si>
    <t xml:space="preserve">інші витрати за обмінними операціями </t>
  </si>
  <si>
    <t xml:space="preserve">    з них:
курсова різниця </t>
  </si>
  <si>
    <t xml:space="preserve">витрати, пов’язані з реалізацією активів </t>
  </si>
  <si>
    <t xml:space="preserve">уцінка активів </t>
  </si>
  <si>
    <t xml:space="preserve">втрати від зменшення корисності активів </t>
  </si>
  <si>
    <t xml:space="preserve">інші витрати за необмінними операціями </t>
  </si>
  <si>
    <t xml:space="preserve">з них:
витрати, пов’язані з передачею активів, що передають суб’єкти державного сектору суб’єктам господарювання, фізичним особам та іншим суб’єктам державного сектору для виконання цільових заходів </t>
  </si>
  <si>
    <t xml:space="preserve">неповернення депозитів </t>
  </si>
  <si>
    <t>Сума отриманих активів, робіт (послуг) у натуральній формі</t>
  </si>
  <si>
    <t>(950)</t>
  </si>
  <si>
    <t>Сума витрат, визнаних у зв'язку з недоотриманням раніше визнаних доходів</t>
  </si>
  <si>
    <t>(960)</t>
  </si>
  <si>
    <r>
      <t>Х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>Нестачі і втрати грошових коштів і  матеріальних цінностей</t>
    </r>
  </si>
  <si>
    <t>Сума</t>
  </si>
  <si>
    <t>Недостачі та крадіжки грошових коштів і матеріальних цінностей на початок звітного року</t>
  </si>
  <si>
    <t>Встановлено недостач та крадіжок грошових коштів і матеріальних цінностей протягом звітного року – усього</t>
  </si>
  <si>
    <t xml:space="preserve">    з них:
    віднесено на винних осіб</t>
  </si>
  <si>
    <t xml:space="preserve">Списано недостачі в межах природного убутку </t>
  </si>
  <si>
    <t>Списано недостачі, винні особи за якими не встановлені</t>
  </si>
  <si>
    <t>Стягнуто з винних осіб</t>
  </si>
  <si>
    <t>Списано за висновками слідчих органів</t>
  </si>
  <si>
    <t xml:space="preserve">Недостачі та крадіжки грошових коштів і матеріальних цінностей на кінець звітного року </t>
  </si>
  <si>
    <t xml:space="preserve">   у тому числі:
   віднесених на винних осіб   </t>
  </si>
  <si>
    <t xml:space="preserve">   справи знаходяться в слідчих органах (винні особи не встановлені) </t>
  </si>
  <si>
    <t>ХІ. Будівельні контракти</t>
  </si>
  <si>
    <t>Дохід за будівельними контрактами за звітний рік</t>
  </si>
  <si>
    <t>Загальна сума за незавершеними будівельними контрактами</t>
  </si>
  <si>
    <t>Загальна сума зазнаних витрат і визнаного дефіциту на дату балансу</t>
  </si>
  <si>
    <t>Сума отриманих авансів за будівельними контрактами на дату балансу</t>
  </si>
  <si>
    <t>Вартість виконаних субпідрядних робіт</t>
  </si>
  <si>
    <t>Сума проміжних рахунків, яка несплачена</t>
  </si>
  <si>
    <t>Сума валової заборгованості замовників на дату балансу</t>
  </si>
  <si>
    <t>Сума валової заборгованості замовникам на дату балансу</t>
  </si>
  <si>
    <t>ХІІ. Біологічні активи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</si>
  <si>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</si>
  <si>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</si>
  <si>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</si>
  <si>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</si>
  <si>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</si>
  <si>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</si>
  <si>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нараховано амортизації за рік</t>
  </si>
  <si>
    <t>зменшення/відновлення корисності</t>
  </si>
  <si>
    <t>залишок на кінець року</t>
  </si>
  <si>
    <t>зміни вартості за рік</t>
  </si>
  <si>
    <t>Первісна вартість</t>
  </si>
  <si>
    <t>Накопичена амортизація</t>
  </si>
  <si>
    <t>первісна вартість</t>
  </si>
  <si>
    <t>накопичена вартість</t>
  </si>
  <si>
    <t>Довгострокові біологічні активи –усього
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</si>
  <si>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</si>
  <si>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</si>
  <si>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</si>
  <si>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</t>
  </si>
  <si>
    <t>Поточні біологічні активи –усього
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</si>
  <si>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</si>
  <si>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</si>
  <si>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</si>
  <si>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 xml:space="preserve">З рядка 1190 графа 10  і графа 16               </t>
  </si>
  <si>
    <t xml:space="preserve">балансова вартість біологічних активів, щодо яких існують передбачені </t>
  </si>
  <si>
    <t>законодавством обмеження права власності</t>
  </si>
  <si>
    <t>(1191)</t>
  </si>
  <si>
    <t>балансова вартість біологічних активів, переданих у заставу</t>
  </si>
  <si>
    <t>як забезпечення зобов’язань</t>
  </si>
  <si>
    <t>(1192)</t>
  </si>
  <si>
    <t>З рядка 1190 графа 13</t>
  </si>
  <si>
    <t>вартість придбаних біологічних активів</t>
  </si>
  <si>
    <t>(1193)</t>
  </si>
  <si>
    <t xml:space="preserve">                                                   </t>
  </si>
  <si>
    <t xml:space="preserve">вартість безоплатно отриманих біологічних активів </t>
  </si>
  <si>
    <t>(1194)</t>
  </si>
  <si>
    <t xml:space="preserve">З рядка 1190 графа 15              </t>
  </si>
  <si>
    <t xml:space="preserve">вартість реалізованих біологічних активів </t>
  </si>
  <si>
    <t>(1195)</t>
  </si>
  <si>
    <t xml:space="preserve">вартість безоплатно переданих біологічних активів </t>
  </si>
  <si>
    <t>(1196)</t>
  </si>
  <si>
    <t>Обсяг виробництва сільськогосподарської продукції за звітний період</t>
  </si>
  <si>
    <t>одиниця виміру</t>
  </si>
  <si>
    <t>Кількість</t>
  </si>
  <si>
    <t>Вартість первісного визнання  за одиницю</t>
  </si>
  <si>
    <t>Вартість первісного визнання всього</t>
  </si>
  <si>
    <t>Продукція та додаткові біологічні активи рослинництва
- усього</t>
  </si>
  <si>
    <t>у тому числі:</t>
  </si>
  <si>
    <t>зернові і зернобобові</t>
  </si>
  <si>
    <t>з них:
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</si>
  <si>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</si>
  <si>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</si>
  <si>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</si>
  <si>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</si>
  <si>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</si>
  <si>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</si>
  <si>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</si>
  <si>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</si>
  <si>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
- усього</t>
  </si>
  <si>
    <t>приріст живої маси - усього</t>
  </si>
  <si>
    <t>з нього:
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</si>
  <si>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</si>
  <si>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</si>
  <si>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</si>
  <si>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</si>
  <si>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</si>
  <si>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</si>
  <si>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</si>
  <si>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</si>
  <si>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ХІІІ. Розшифровка позабалансових рахунків</t>
  </si>
  <si>
    <t>Назва рахунку позабалансового обліку</t>
  </si>
  <si>
    <t>Залишок на початок звітного року</t>
  </si>
  <si>
    <t>Надходження</t>
  </si>
  <si>
    <t>Залишок на кінець звітного року</t>
  </si>
  <si>
    <t>01 «Орендовані основні засоби та нематеріальні активи»</t>
  </si>
  <si>
    <t>011 «Орендовані основні засоби розпорядників бюджетних коштів»</t>
  </si>
  <si>
    <t>012 «Орендовані основні засоби державних цільових фондів»</t>
  </si>
  <si>
    <t>013 «Орендовані нематеріальні активи розпорядників бюджетних коштів»</t>
  </si>
  <si>
    <t>014 «Орендовані нематеріальні активи державних цільових фондів»</t>
  </si>
  <si>
    <t>02 «Активи на відповідальному зберіганні»</t>
  </si>
  <si>
    <t>021 «Активи на відповідальному зберіганні розпорядників бюджетних коштів»</t>
  </si>
  <si>
    <t>022 «Активи на відповідальному зберіганні державних цільових фондів»</t>
  </si>
  <si>
    <t>03 «Бюджетні зобов’язання»</t>
  </si>
  <si>
    <t>031 «Укладені договори (угоди, контракти) розпорядників бюджетних коштів»</t>
  </si>
  <si>
    <t>032 «Укладені договори (угоди, контракти) державних цільових фондів»</t>
  </si>
  <si>
    <t>04 «Непередбачені активи»</t>
  </si>
  <si>
    <t>041 «Непередбачені активи  розпорядників бюджетних коштів»</t>
  </si>
  <si>
    <t>042 «Непередбачені активи державних цільових фондів»</t>
  </si>
  <si>
    <t>05 «Непередбачені зобов’язання, гарантії та забезпечення надані»</t>
  </si>
  <si>
    <t>051 «Гарантії та забезпечення надані розпорядників бюджетних коштів»</t>
  </si>
  <si>
    <t>052 «Гарантії та забезпечення надані державних цільових фондів»</t>
  </si>
  <si>
    <t>053 «Непередбачені зобов’язання  розпорядників бюджетних коштів»</t>
  </si>
  <si>
    <t>054 «Непередбачені зобов’язання державних цільових фондів»</t>
  </si>
  <si>
    <t>06 «Гарантії та забезпечення отримані»</t>
  </si>
  <si>
    <t>061 «Гарантії та забезпечення отримані розпорядників бюджетних коштів»</t>
  </si>
  <si>
    <t>062 «Гарантії та забезпечення отримані державних цільових фондів»</t>
  </si>
  <si>
    <t>07 «Списані активи»</t>
  </si>
  <si>
    <t>071 «Списана дебіторська заборгованість розпорядників бюджетних коштів»</t>
  </si>
  <si>
    <t>072 «Списана дебіторська заборгованість державних цільових фондів»</t>
  </si>
  <si>
    <t>073 «Невідшкодовані нестачі і втрати від псування цінностей розпорядників бюджетних коштів»</t>
  </si>
  <si>
    <t>074 «Невідшкодовані нестачі і втрати від псування цінностей державних цільових фондів»</t>
  </si>
  <si>
    <t>08 «Бланки документів суворої звітності»</t>
  </si>
  <si>
    <t>081 «Бланки документів суворої звітності розпорядників бюджетних коштів»</t>
  </si>
  <si>
    <t>082 «Бланки документів суворої звітності державних цільових фондів»</t>
  </si>
  <si>
    <t>09 «Передані (видані) активи відповідно до законодавства»</t>
  </si>
  <si>
    <t>091 «Передані (видані) активи відповідно до законодавства розпорядників бюджетних коштів»</t>
  </si>
  <si>
    <t>092 «Передані (видані) активи відповідно до законодавства державних цільових фондів»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</si>
</sst>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2" borderId="1" applyNumberFormat="0" applyFont="0" applyAlignment="0" applyProtection="0"/>
  </cellStyleXfs>
  <cellXfs count="33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2" fillId="0" borderId="4" xfId="0" applyFont="1" applyBorder="1" applyAlignment="1" applyProtection="1">
      <alignment horizontal="left" wrapText="1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2" fontId="7" fillId="0" borderId="4" xfId="0" applyNumberFormat="1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/>
    <xf numFmtId="0" fontId="4" fillId="0" borderId="7" xfId="0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64" fontId="2" fillId="0" borderId="2" xfId="0" applyNumberFormat="1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3" xfId="0" applyFont="1" applyBorder="1" applyAlignment="1">
      <alignment horizontal="left"/>
    </xf>
    <xf numFmtId="0" fontId="11" fillId="0" borderId="0" xfId="0" applyFont="1" applyBorder="1" applyAlignment="1"/>
    <xf numFmtId="0" fontId="2" fillId="0" borderId="0" xfId="0" applyFont="1" applyBorder="1" applyProtection="1"/>
    <xf numFmtId="0" fontId="12" fillId="0" borderId="8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/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0" xfId="0" applyFont="1" applyAlignment="1"/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7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/>
    <xf numFmtId="49" fontId="4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2" fillId="0" borderId="0" xfId="0" applyFont="1" applyAlignment="1"/>
    <xf numFmtId="0" fontId="4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164" fontId="16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2" xfId="0" applyNumberFormat="1" applyFont="1" applyBorder="1"/>
    <xf numFmtId="0" fontId="16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wrapText="1"/>
    </xf>
    <xf numFmtId="49" fontId="4" fillId="0" borderId="4" xfId="0" applyNumberFormat="1" applyFont="1" applyBorder="1" applyAlignment="1" applyProtection="1">
      <alignment horizontal="center" wrapText="1"/>
    </xf>
    <xf numFmtId="49" fontId="4" fillId="0" borderId="6" xfId="0" applyNumberFormat="1" applyFont="1" applyBorder="1" applyAlignment="1" applyProtection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8" fillId="0" borderId="2" xfId="0" applyNumberFormat="1" applyFont="1" applyBorder="1" applyAlignment="1">
      <alignment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18" fillId="0" borderId="5" xfId="0" applyNumberFormat="1" applyFont="1" applyBorder="1" applyAlignment="1">
      <alignment horizontal="left" vertical="center" wrapText="1"/>
    </xf>
    <xf numFmtId="164" fontId="18" fillId="0" borderId="6" xfId="0" applyNumberFormat="1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justify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right" vertical="center" wrapText="1"/>
    </xf>
    <xf numFmtId="164" fontId="18" fillId="0" borderId="2" xfId="0" applyNumberFormat="1" applyFont="1" applyBorder="1" applyAlignment="1">
      <alignment horizontal="justify" vertical="center" wrapText="1"/>
    </xf>
    <xf numFmtId="164" fontId="17" fillId="0" borderId="2" xfId="0" applyNumberFormat="1" applyFont="1" applyBorder="1" applyAlignment="1">
      <alignment horizontal="justify" vertical="center" wrapText="1"/>
    </xf>
    <xf numFmtId="164" fontId="11" fillId="0" borderId="2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6" fillId="0" borderId="3" xfId="0" applyFont="1" applyBorder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6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/>
    <xf numFmtId="0" fontId="7" fillId="0" borderId="4" xfId="0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23" fillId="0" borderId="8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6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 wrapText="1"/>
    </xf>
    <xf numFmtId="1" fontId="11" fillId="0" borderId="3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Alignment="1"/>
    <xf numFmtId="49" fontId="6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1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/>
    </xf>
    <xf numFmtId="164" fontId="16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2" fontId="0" fillId="0" borderId="3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justify" vertical="center" wrapText="1"/>
    </xf>
    <xf numFmtId="164" fontId="26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justify" vertical="center" wrapText="1"/>
    </xf>
    <xf numFmtId="164" fontId="27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right"/>
    </xf>
    <xf numFmtId="0" fontId="11" fillId="0" borderId="3" xfId="0" applyFont="1" applyBorder="1"/>
    <xf numFmtId="0" fontId="11" fillId="0" borderId="4" xfId="0" applyFont="1" applyBorder="1"/>
    <xf numFmtId="0" fontId="3" fillId="0" borderId="0" xfId="0" applyFont="1"/>
    <xf numFmtId="0" fontId="16" fillId="0" borderId="3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wrapText="1"/>
    </xf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right" vertical="center" wrapText="1"/>
    </xf>
    <xf numFmtId="0" fontId="29" fillId="0" borderId="3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164" fontId="31" fillId="0" borderId="2" xfId="0" applyNumberFormat="1" applyFont="1" applyBorder="1" applyAlignment="1">
      <alignment vertical="center"/>
    </xf>
    <xf numFmtId="0" fontId="32" fillId="0" borderId="2" xfId="0" applyFont="1" applyBorder="1"/>
    <xf numFmtId="0" fontId="11" fillId="0" borderId="2" xfId="0" applyFont="1" applyBorder="1"/>
    <xf numFmtId="164" fontId="31" fillId="0" borderId="2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164" fontId="31" fillId="0" borderId="16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0" fillId="0" borderId="3" xfId="0" applyBorder="1"/>
    <xf numFmtId="0" fontId="29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11" fillId="0" borderId="0" xfId="0" applyNumberFormat="1" applyFont="1"/>
    <xf numFmtId="0" fontId="1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vertical="center" wrapText="1"/>
    </xf>
    <xf numFmtId="0" fontId="25" fillId="0" borderId="2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0" fillId="0" borderId="0" xfId="0" applyFont="1"/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110;&#1085;&#1072;&#1085;&#1089;&#1086;&#1074;&#1072;_&#1079;&#1074;&#1110;&#1090;&#1085;&#1110;&#1089;&#1090;&#1100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3"/>
      <sheetName val="д14"/>
      <sheetName val="д15"/>
      <sheetName val="д16"/>
      <sheetName val="д16.1"/>
      <sheetName val="д16.2"/>
      <sheetName val="д17"/>
      <sheetName val="д18зф"/>
      <sheetName val="д18сф"/>
      <sheetName val="д19зф"/>
      <sheetName val="д19сф"/>
      <sheetName val="д20"/>
      <sheetName val="д22"/>
      <sheetName val="д23зф"/>
      <sheetName val="д23сф"/>
      <sheetName val="д12(викл)"/>
      <sheetName val="д12.1(викл)"/>
      <sheetName val="д12.2(викл)"/>
      <sheetName val="д13(викл)"/>
      <sheetName val="д14(викл)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ЖИТОМИРСЬКА ОБЛАСНА РАДА</v>
          </cell>
        </row>
        <row r="5">
          <cell r="B5" t="str">
            <v>КОРОЛЬОВСЬКИЙ</v>
          </cell>
        </row>
        <row r="13">
          <cell r="B13" t="str">
            <v>13576948</v>
          </cell>
        </row>
        <row r="14">
          <cell r="B14" t="str">
            <v>UA18040190010281147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2021 р.</v>
          </cell>
        </row>
        <row r="18">
          <cell r="B18" t="str">
            <v>1 січня</v>
          </cell>
          <cell r="C18" t="str">
            <v>2022 р.</v>
          </cell>
        </row>
        <row r="26">
          <cell r="F26" t="str">
            <v>Володимир ФЕДОРЕНКО</v>
          </cell>
        </row>
        <row r="28">
          <cell r="F28" t="str">
            <v>Ольга СЛЮСАРЬ</v>
          </cell>
        </row>
      </sheetData>
      <sheetData sheetId="3">
        <row r="54">
          <cell r="E54">
            <v>24182</v>
          </cell>
          <cell r="F54">
            <v>43333</v>
          </cell>
        </row>
        <row r="57">
          <cell r="E57">
            <v>0</v>
          </cell>
          <cell r="F57">
            <v>0</v>
          </cell>
        </row>
        <row r="71">
          <cell r="E71">
            <v>4938928</v>
          </cell>
        </row>
        <row r="72">
          <cell r="E72">
            <v>0</v>
          </cell>
        </row>
        <row r="73">
          <cell r="E73">
            <v>-2332594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</sheetData>
      <sheetData sheetId="4">
        <row r="19">
          <cell r="D19">
            <v>44928060</v>
          </cell>
        </row>
        <row r="20">
          <cell r="D20">
            <v>0</v>
          </cell>
        </row>
        <row r="28">
          <cell r="D28">
            <v>11862181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">
          <cell r="F23">
            <v>0</v>
          </cell>
          <cell r="J23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3">
          <cell r="E23">
            <v>0</v>
          </cell>
          <cell r="F23">
            <v>0</v>
          </cell>
          <cell r="Q23">
            <v>0</v>
          </cell>
          <cell r="R23">
            <v>0</v>
          </cell>
        </row>
        <row r="24">
          <cell r="J24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22">
          <cell r="F22">
            <v>0</v>
          </cell>
          <cell r="G22">
            <v>0</v>
          </cell>
          <cell r="M22">
            <v>0</v>
          </cell>
          <cell r="N22">
            <v>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20">
          <cell r="E20">
            <v>0</v>
          </cell>
          <cell r="J20">
            <v>0</v>
          </cell>
        </row>
      </sheetData>
      <sheetData sheetId="169"/>
      <sheetData sheetId="170"/>
      <sheetData sheetId="171">
        <row r="22">
          <cell r="G22">
            <v>0</v>
          </cell>
          <cell r="R22">
            <v>0</v>
          </cell>
        </row>
      </sheetData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M105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  <col min="7" max="16384" width="9.140625" style="1"/>
  </cols>
  <sheetData>
    <row r="1" spans="1:13" x14ac:dyDescent="0.2">
      <c r="D1" s="2" t="s">
        <v>0</v>
      </c>
      <c r="E1" s="3"/>
      <c r="F1" s="3"/>
    </row>
    <row r="2" spans="1:13" x14ac:dyDescent="0.2">
      <c r="D2" s="3"/>
      <c r="E2" s="3"/>
      <c r="F2" s="3"/>
    </row>
    <row r="3" spans="1:13" ht="24" customHeight="1" x14ac:dyDescent="0.2">
      <c r="D3" s="3"/>
      <c r="E3" s="3"/>
      <c r="F3" s="3"/>
    </row>
    <row r="5" spans="1:13" ht="10.5" customHeight="1" x14ac:dyDescent="0.2">
      <c r="D5" s="4" t="s">
        <v>1</v>
      </c>
      <c r="E5" s="4"/>
      <c r="F5" s="4"/>
      <c r="G5" s="5"/>
      <c r="H5" s="5"/>
      <c r="K5" s="6"/>
      <c r="L5" s="6"/>
      <c r="M5" s="6"/>
    </row>
    <row r="6" spans="1:13" ht="15" customHeight="1" x14ac:dyDescent="0.2">
      <c r="B6" s="7" t="s">
        <v>2</v>
      </c>
      <c r="C6" s="7"/>
      <c r="D6" s="8">
        <v>2022</v>
      </c>
      <c r="E6" s="8">
        <v>1</v>
      </c>
      <c r="F6" s="9" t="s">
        <v>3</v>
      </c>
      <c r="G6" s="10"/>
      <c r="H6" s="11"/>
      <c r="K6" s="12"/>
      <c r="L6" s="10"/>
      <c r="M6" s="11"/>
    </row>
    <row r="7" spans="1:13" ht="15.75" customHeight="1" x14ac:dyDescent="0.2">
      <c r="A7" s="13" t="s">
        <v>4</v>
      </c>
      <c r="B7" s="14" t="s">
        <v>5</v>
      </c>
      <c r="C7" s="15" t="s">
        <v>6</v>
      </c>
      <c r="D7" s="16" t="str">
        <f>[1]ЗАПОЛНИТЬ!B13</f>
        <v>13576948</v>
      </c>
      <c r="E7" s="17"/>
      <c r="F7" s="17"/>
      <c r="G7" s="11"/>
      <c r="H7" s="11"/>
      <c r="K7" s="18"/>
      <c r="L7" s="18"/>
      <c r="M7" s="18"/>
    </row>
    <row r="8" spans="1:13" ht="15.75" x14ac:dyDescent="0.2">
      <c r="A8" s="19" t="s">
        <v>7</v>
      </c>
      <c r="B8" s="20" t="str">
        <f>[1]ЗАПОЛНИТЬ!B5</f>
        <v>КОРОЛЬОВСЬКИЙ</v>
      </c>
      <c r="C8" s="21" t="s">
        <v>8</v>
      </c>
      <c r="D8" s="4" t="str">
        <f>[1]ЗАПОЛНИТЬ!B14</f>
        <v>UA18040190010281147</v>
      </c>
      <c r="E8" s="4"/>
      <c r="F8" s="4"/>
      <c r="G8" s="11"/>
      <c r="H8" s="11"/>
      <c r="K8" s="18"/>
      <c r="L8" s="18"/>
      <c r="M8" s="18"/>
    </row>
    <row r="9" spans="1:13" ht="27" customHeight="1" x14ac:dyDescent="0.2">
      <c r="A9" s="22" t="s">
        <v>9</v>
      </c>
      <c r="B9" s="23" t="str">
        <f>[1]ЗАПОЛНИТЬ!D15</f>
        <v>Орган місцевого самоврядування</v>
      </c>
      <c r="C9" s="21" t="s">
        <v>10</v>
      </c>
      <c r="D9" s="24">
        <f>[1]ЗАПОЛНИТЬ!B15</f>
        <v>420</v>
      </c>
      <c r="E9" s="25"/>
      <c r="F9" s="26"/>
      <c r="G9" s="11"/>
      <c r="H9" s="11"/>
      <c r="K9" s="18"/>
      <c r="L9" s="18"/>
      <c r="M9" s="18"/>
    </row>
    <row r="10" spans="1:13" ht="28.5" customHeight="1" x14ac:dyDescent="0.2">
      <c r="A10" s="19" t="s">
        <v>11</v>
      </c>
      <c r="B10" s="27" t="s">
        <v>12</v>
      </c>
      <c r="C10" s="21" t="s">
        <v>13</v>
      </c>
      <c r="D10" s="28" t="s">
        <v>14</v>
      </c>
      <c r="E10" s="28"/>
      <c r="F10" s="28"/>
      <c r="G10" s="11"/>
      <c r="H10" s="11"/>
      <c r="K10" s="18"/>
      <c r="L10" s="18"/>
      <c r="M10" s="18"/>
    </row>
    <row r="11" spans="1:13" ht="28.5" customHeight="1" x14ac:dyDescent="0.2">
      <c r="A11" s="19" t="s">
        <v>15</v>
      </c>
      <c r="B11" s="29" t="s">
        <v>16</v>
      </c>
      <c r="C11" s="21" t="s">
        <v>17</v>
      </c>
      <c r="D11" s="28" t="s">
        <v>18</v>
      </c>
      <c r="E11" s="28"/>
      <c r="F11" s="28"/>
      <c r="G11" s="11"/>
      <c r="H11" s="11"/>
      <c r="K11" s="18"/>
      <c r="L11" s="18"/>
      <c r="M11" s="18"/>
    </row>
    <row r="12" spans="1:13" ht="15.75" x14ac:dyDescent="0.2">
      <c r="A12" s="30" t="s">
        <v>19</v>
      </c>
      <c r="D12" s="31"/>
      <c r="E12" s="31"/>
      <c r="F12" s="31"/>
      <c r="G12" s="11"/>
      <c r="H12" s="11"/>
      <c r="K12" s="18"/>
      <c r="L12" s="18"/>
      <c r="M12" s="18"/>
    </row>
    <row r="13" spans="1:13" x14ac:dyDescent="0.2">
      <c r="A13" s="30" t="s">
        <v>20</v>
      </c>
    </row>
    <row r="14" spans="1:13" ht="15" customHeight="1" x14ac:dyDescent="0.2">
      <c r="A14" s="32" t="s">
        <v>21</v>
      </c>
      <c r="B14" s="32"/>
      <c r="C14" s="32"/>
      <c r="D14" s="32"/>
      <c r="E14" s="32"/>
      <c r="F14" s="32"/>
    </row>
    <row r="15" spans="1:13" ht="15" customHeight="1" x14ac:dyDescent="0.2">
      <c r="A15" s="32" t="str">
        <f>CONCATENATE("на ",[1]ЗАПОЛНИТЬ!$B$18," ",LEFT([1]ЗАПОЛНИТЬ!$C$18,4)," року")</f>
        <v>на 1 січня 2022 року</v>
      </c>
      <c r="B15" s="32"/>
      <c r="C15" s="32"/>
      <c r="D15" s="32"/>
      <c r="E15" s="32"/>
      <c r="F15" s="32"/>
    </row>
    <row r="16" spans="1:13" x14ac:dyDescent="0.2">
      <c r="E16" s="33" t="s">
        <v>22</v>
      </c>
      <c r="F16" s="34"/>
    </row>
    <row r="17" spans="1:6" ht="38.25" x14ac:dyDescent="0.2">
      <c r="A17" s="35" t="s">
        <v>23</v>
      </c>
      <c r="B17" s="36"/>
      <c r="C17" s="37"/>
      <c r="D17" s="38" t="s">
        <v>24</v>
      </c>
      <c r="E17" s="38" t="s">
        <v>25</v>
      </c>
      <c r="F17" s="38" t="s">
        <v>26</v>
      </c>
    </row>
    <row r="18" spans="1:6" ht="15" customHeight="1" x14ac:dyDescent="0.2">
      <c r="A18" s="35">
        <v>1</v>
      </c>
      <c r="B18" s="36"/>
      <c r="C18" s="37"/>
      <c r="D18" s="38">
        <v>2</v>
      </c>
      <c r="E18" s="38">
        <v>3</v>
      </c>
      <c r="F18" s="38">
        <v>4</v>
      </c>
    </row>
    <row r="19" spans="1:6" ht="15" customHeight="1" x14ac:dyDescent="0.2">
      <c r="A19" s="39" t="s">
        <v>27</v>
      </c>
      <c r="B19" s="39"/>
      <c r="C19" s="39"/>
      <c r="D19" s="39"/>
      <c r="E19" s="39"/>
      <c r="F19" s="39"/>
    </row>
    <row r="20" spans="1:6" ht="15" customHeight="1" x14ac:dyDescent="0.2">
      <c r="A20" s="40" t="s">
        <v>28</v>
      </c>
      <c r="B20" s="41"/>
      <c r="C20" s="42"/>
      <c r="D20" s="43">
        <v>1000</v>
      </c>
      <c r="E20" s="44">
        <f>E21-E22</f>
        <v>2085540</v>
      </c>
      <c r="F20" s="44">
        <f>F21-F22</f>
        <v>2000844</v>
      </c>
    </row>
    <row r="21" spans="1:6" ht="15" customHeight="1" x14ac:dyDescent="0.2">
      <c r="A21" s="40" t="s">
        <v>29</v>
      </c>
      <c r="B21" s="41"/>
      <c r="C21" s="42"/>
      <c r="D21" s="43">
        <v>1001</v>
      </c>
      <c r="E21" s="45">
        <v>4961849</v>
      </c>
      <c r="F21" s="45">
        <v>5003691</v>
      </c>
    </row>
    <row r="22" spans="1:6" ht="15" customHeight="1" x14ac:dyDescent="0.2">
      <c r="A22" s="40" t="s">
        <v>30</v>
      </c>
      <c r="B22" s="41"/>
      <c r="C22" s="42"/>
      <c r="D22" s="43">
        <v>1002</v>
      </c>
      <c r="E22" s="45">
        <v>2876309</v>
      </c>
      <c r="F22" s="45">
        <v>3002847</v>
      </c>
    </row>
    <row r="23" spans="1:6" ht="15" customHeight="1" x14ac:dyDescent="0.2">
      <c r="A23" s="40" t="s">
        <v>31</v>
      </c>
      <c r="B23" s="41"/>
      <c r="C23" s="42"/>
      <c r="D23" s="43">
        <v>1010</v>
      </c>
      <c r="E23" s="44">
        <f>E24-E25</f>
        <v>0</v>
      </c>
      <c r="F23" s="44">
        <f>F24-F25</f>
        <v>0</v>
      </c>
    </row>
    <row r="24" spans="1:6" ht="15" customHeight="1" x14ac:dyDescent="0.2">
      <c r="A24" s="40" t="s">
        <v>29</v>
      </c>
      <c r="B24" s="41"/>
      <c r="C24" s="42"/>
      <c r="D24" s="43">
        <v>1011</v>
      </c>
      <c r="E24" s="45">
        <v>0</v>
      </c>
      <c r="F24" s="45">
        <v>0</v>
      </c>
    </row>
    <row r="25" spans="1:6" ht="15" customHeight="1" x14ac:dyDescent="0.2">
      <c r="A25" s="40" t="s">
        <v>30</v>
      </c>
      <c r="B25" s="41"/>
      <c r="C25" s="42"/>
      <c r="D25" s="43">
        <v>1012</v>
      </c>
      <c r="E25" s="45">
        <v>0</v>
      </c>
      <c r="F25" s="45">
        <v>0</v>
      </c>
    </row>
    <row r="26" spans="1:6" ht="15" customHeight="1" x14ac:dyDescent="0.2">
      <c r="A26" s="40" t="s">
        <v>32</v>
      </c>
      <c r="B26" s="41"/>
      <c r="C26" s="42"/>
      <c r="D26" s="43">
        <v>1020</v>
      </c>
      <c r="E26" s="44">
        <f>E27-E28</f>
        <v>0</v>
      </c>
      <c r="F26" s="44">
        <f>F27-F28</f>
        <v>0</v>
      </c>
    </row>
    <row r="27" spans="1:6" ht="15" customHeight="1" x14ac:dyDescent="0.2">
      <c r="A27" s="40" t="s">
        <v>29</v>
      </c>
      <c r="B27" s="41"/>
      <c r="C27" s="42"/>
      <c r="D27" s="43">
        <v>1021</v>
      </c>
      <c r="E27" s="45">
        <v>0</v>
      </c>
      <c r="F27" s="45">
        <v>0</v>
      </c>
    </row>
    <row r="28" spans="1:6" ht="15" customHeight="1" x14ac:dyDescent="0.2">
      <c r="A28" s="40" t="s">
        <v>33</v>
      </c>
      <c r="B28" s="41"/>
      <c r="C28" s="42"/>
      <c r="D28" s="43">
        <v>1022</v>
      </c>
      <c r="E28" s="45">
        <v>0</v>
      </c>
      <c r="F28" s="45">
        <v>0</v>
      </c>
    </row>
    <row r="29" spans="1:6" ht="15" customHeight="1" x14ac:dyDescent="0.2">
      <c r="A29" s="40" t="s">
        <v>34</v>
      </c>
      <c r="B29" s="41"/>
      <c r="C29" s="42"/>
      <c r="D29" s="43">
        <v>1030</v>
      </c>
      <c r="E29" s="45">
        <v>0</v>
      </c>
      <c r="F29" s="45">
        <v>0</v>
      </c>
    </row>
    <row r="30" spans="1:6" ht="15" customHeight="1" x14ac:dyDescent="0.2">
      <c r="A30" s="40" t="s">
        <v>35</v>
      </c>
      <c r="B30" s="41"/>
      <c r="C30" s="42"/>
      <c r="D30" s="43">
        <v>1040</v>
      </c>
      <c r="E30" s="44">
        <f>E31-E32</f>
        <v>0</v>
      </c>
      <c r="F30" s="44">
        <f>F31-F32</f>
        <v>0</v>
      </c>
    </row>
    <row r="31" spans="1:6" ht="15" customHeight="1" x14ac:dyDescent="0.2">
      <c r="A31" s="40" t="s">
        <v>29</v>
      </c>
      <c r="B31" s="41"/>
      <c r="C31" s="42"/>
      <c r="D31" s="43">
        <v>1041</v>
      </c>
      <c r="E31" s="45">
        <v>0</v>
      </c>
      <c r="F31" s="45">
        <v>0</v>
      </c>
    </row>
    <row r="32" spans="1:6" ht="15" customHeight="1" x14ac:dyDescent="0.2">
      <c r="A32" s="40" t="s">
        <v>33</v>
      </c>
      <c r="B32" s="41"/>
      <c r="C32" s="42"/>
      <c r="D32" s="43">
        <v>1042</v>
      </c>
      <c r="E32" s="45">
        <v>0</v>
      </c>
      <c r="F32" s="45">
        <v>0</v>
      </c>
    </row>
    <row r="33" spans="1:6" ht="15" customHeight="1" x14ac:dyDescent="0.2">
      <c r="A33" s="40" t="s">
        <v>36</v>
      </c>
      <c r="B33" s="41"/>
      <c r="C33" s="42"/>
      <c r="D33" s="43">
        <v>1050</v>
      </c>
      <c r="E33" s="45">
        <v>496612</v>
      </c>
      <c r="F33" s="45">
        <v>376340</v>
      </c>
    </row>
    <row r="34" spans="1:6" ht="15" customHeight="1" x14ac:dyDescent="0.2">
      <c r="A34" s="40" t="s">
        <v>37</v>
      </c>
      <c r="B34" s="41"/>
      <c r="C34" s="42"/>
      <c r="D34" s="43">
        <v>1060</v>
      </c>
      <c r="E34" s="45">
        <v>0</v>
      </c>
      <c r="F34" s="45">
        <v>0</v>
      </c>
    </row>
    <row r="35" spans="1:6" ht="15" customHeight="1" x14ac:dyDescent="0.2">
      <c r="A35" s="40" t="s">
        <v>38</v>
      </c>
      <c r="B35" s="41"/>
      <c r="C35" s="42"/>
      <c r="D35" s="43">
        <v>1090</v>
      </c>
      <c r="E35" s="45">
        <v>0</v>
      </c>
      <c r="F35" s="45">
        <v>0</v>
      </c>
    </row>
    <row r="36" spans="1:6" ht="15" customHeight="1" x14ac:dyDescent="0.2">
      <c r="A36" s="46" t="s">
        <v>39</v>
      </c>
      <c r="B36" s="47"/>
      <c r="C36" s="48"/>
      <c r="D36" s="38">
        <v>1095</v>
      </c>
      <c r="E36" s="49">
        <f>E35+E34+E33+E30+E29+E26+E23+E20</f>
        <v>2582152</v>
      </c>
      <c r="F36" s="49">
        <f>F35+F34+F33+F30+F29+F26+F23+F20</f>
        <v>2377184</v>
      </c>
    </row>
    <row r="37" spans="1:6" ht="15" customHeight="1" x14ac:dyDescent="0.2">
      <c r="A37" s="39" t="s">
        <v>40</v>
      </c>
      <c r="B37" s="39"/>
      <c r="C37" s="39"/>
      <c r="D37" s="39"/>
      <c r="E37" s="39"/>
      <c r="F37" s="39"/>
    </row>
    <row r="38" spans="1:6" ht="15" customHeight="1" x14ac:dyDescent="0.2">
      <c r="A38" s="40" t="s">
        <v>41</v>
      </c>
      <c r="B38" s="41"/>
      <c r="C38" s="42"/>
      <c r="D38" s="43">
        <v>1100</v>
      </c>
      <c r="E38" s="45">
        <v>0</v>
      </c>
      <c r="F38" s="45">
        <v>0</v>
      </c>
    </row>
    <row r="39" spans="1:6" ht="15" customHeight="1" x14ac:dyDescent="0.2">
      <c r="A39" s="40" t="s">
        <v>42</v>
      </c>
      <c r="B39" s="41"/>
      <c r="C39" s="42"/>
      <c r="D39" s="43">
        <v>1110</v>
      </c>
      <c r="E39" s="45">
        <f>SUM(E40:E41)</f>
        <v>0</v>
      </c>
      <c r="F39" s="45">
        <f>SUM(F40:F41)</f>
        <v>0</v>
      </c>
    </row>
    <row r="40" spans="1:6" ht="15" customHeight="1" x14ac:dyDescent="0.2">
      <c r="A40" s="40" t="s">
        <v>43</v>
      </c>
      <c r="B40" s="41"/>
      <c r="C40" s="42"/>
      <c r="D40" s="43">
        <v>1111</v>
      </c>
      <c r="E40" s="45"/>
      <c r="F40" s="45"/>
    </row>
    <row r="41" spans="1:6" ht="15" customHeight="1" x14ac:dyDescent="0.2">
      <c r="A41" s="40" t="s">
        <v>44</v>
      </c>
      <c r="B41" s="41"/>
      <c r="C41" s="42"/>
      <c r="D41" s="43">
        <v>1112</v>
      </c>
      <c r="E41" s="45"/>
      <c r="F41" s="45"/>
    </row>
    <row r="42" spans="1:6" ht="15" hidden="1" customHeight="1" x14ac:dyDescent="0.2">
      <c r="A42" s="40"/>
      <c r="B42" s="41"/>
      <c r="C42" s="42"/>
      <c r="D42" s="43"/>
      <c r="E42" s="45"/>
      <c r="F42" s="45"/>
    </row>
    <row r="43" spans="1:6" ht="15" customHeight="1" x14ac:dyDescent="0.2">
      <c r="A43" s="40" t="s">
        <v>45</v>
      </c>
      <c r="B43" s="41"/>
      <c r="C43" s="42"/>
      <c r="D43" s="43"/>
      <c r="E43" s="44"/>
      <c r="F43" s="44"/>
    </row>
    <row r="44" spans="1:6" ht="15" customHeight="1" x14ac:dyDescent="0.2">
      <c r="A44" s="40" t="s">
        <v>46</v>
      </c>
      <c r="B44" s="41"/>
      <c r="C44" s="42"/>
      <c r="D44" s="43">
        <v>1120</v>
      </c>
      <c r="E44" s="45">
        <v>0</v>
      </c>
      <c r="F44" s="45">
        <v>0</v>
      </c>
    </row>
    <row r="45" spans="1:6" ht="15" customHeight="1" x14ac:dyDescent="0.2">
      <c r="A45" s="40" t="s">
        <v>47</v>
      </c>
      <c r="B45" s="41"/>
      <c r="C45" s="42"/>
      <c r="D45" s="43">
        <v>1125</v>
      </c>
      <c r="E45" s="45">
        <v>0</v>
      </c>
      <c r="F45" s="45">
        <v>0</v>
      </c>
    </row>
    <row r="46" spans="1:6" ht="15" customHeight="1" x14ac:dyDescent="0.2">
      <c r="A46" s="40" t="s">
        <v>48</v>
      </c>
      <c r="B46" s="41"/>
      <c r="C46" s="42"/>
      <c r="D46" s="43">
        <v>1130</v>
      </c>
      <c r="E46" s="45">
        <v>0</v>
      </c>
      <c r="F46" s="45">
        <v>0</v>
      </c>
    </row>
    <row r="47" spans="1:6" ht="15" customHeight="1" x14ac:dyDescent="0.2">
      <c r="A47" s="40" t="s">
        <v>49</v>
      </c>
      <c r="B47" s="41"/>
      <c r="C47" s="42"/>
      <c r="D47" s="43">
        <v>1135</v>
      </c>
      <c r="E47" s="45">
        <v>0</v>
      </c>
      <c r="F47" s="45">
        <v>0</v>
      </c>
    </row>
    <row r="48" spans="1:6" ht="15" customHeight="1" x14ac:dyDescent="0.2">
      <c r="A48" s="40" t="s">
        <v>50</v>
      </c>
      <c r="B48" s="41"/>
      <c r="C48" s="42"/>
      <c r="D48" s="43">
        <v>1140</v>
      </c>
      <c r="E48" s="45">
        <v>41664</v>
      </c>
      <c r="F48" s="45">
        <v>9149</v>
      </c>
    </row>
    <row r="49" spans="1:6" ht="15" customHeight="1" x14ac:dyDescent="0.2">
      <c r="A49" s="40" t="s">
        <v>51</v>
      </c>
      <c r="B49" s="41"/>
      <c r="C49" s="42"/>
      <c r="D49" s="43">
        <v>1145</v>
      </c>
      <c r="E49" s="45">
        <v>0</v>
      </c>
      <c r="F49" s="45">
        <v>0</v>
      </c>
    </row>
    <row r="50" spans="1:6" ht="15" customHeight="1" x14ac:dyDescent="0.2">
      <c r="A50" s="40" t="s">
        <v>52</v>
      </c>
      <c r="B50" s="41"/>
      <c r="C50" s="42"/>
      <c r="D50" s="43">
        <v>1150</v>
      </c>
      <c r="E50" s="45">
        <v>0</v>
      </c>
      <c r="F50" s="45">
        <v>0</v>
      </c>
    </row>
    <row r="51" spans="1:6" ht="15" customHeight="1" x14ac:dyDescent="0.2">
      <c r="A51" s="40" t="s">
        <v>53</v>
      </c>
      <c r="B51" s="41"/>
      <c r="C51" s="42"/>
      <c r="D51" s="43">
        <v>1155</v>
      </c>
      <c r="E51" s="45">
        <v>0</v>
      </c>
      <c r="F51" s="45">
        <v>0</v>
      </c>
    </row>
    <row r="52" spans="1:6" ht="28.5" customHeight="1" x14ac:dyDescent="0.2">
      <c r="A52" s="40" t="s">
        <v>54</v>
      </c>
      <c r="B52" s="41"/>
      <c r="C52" s="42"/>
      <c r="D52" s="43"/>
      <c r="E52" s="50"/>
      <c r="F52" s="50"/>
    </row>
    <row r="53" spans="1:6" ht="15" customHeight="1" x14ac:dyDescent="0.2">
      <c r="A53" s="40" t="s">
        <v>55</v>
      </c>
      <c r="B53" s="41"/>
      <c r="C53" s="42"/>
      <c r="D53" s="43">
        <v>1160</v>
      </c>
      <c r="E53" s="44">
        <f>SUM(E54:E58)</f>
        <v>24182</v>
      </c>
      <c r="F53" s="44">
        <f>SUM(F54:F58)</f>
        <v>43333</v>
      </c>
    </row>
    <row r="54" spans="1:6" ht="15" customHeight="1" x14ac:dyDescent="0.2">
      <c r="A54" s="40" t="s">
        <v>56</v>
      </c>
      <c r="B54" s="41"/>
      <c r="C54" s="42"/>
      <c r="D54" s="43">
        <v>1161</v>
      </c>
      <c r="E54" s="45">
        <v>24182</v>
      </c>
      <c r="F54" s="45">
        <v>43333</v>
      </c>
    </row>
    <row r="55" spans="1:6" ht="15" customHeight="1" x14ac:dyDescent="0.2">
      <c r="A55" s="40" t="s">
        <v>57</v>
      </c>
      <c r="B55" s="41"/>
      <c r="C55" s="42"/>
      <c r="D55" s="43">
        <v>1162</v>
      </c>
      <c r="E55" s="44">
        <f>ROUND([1]Ф.2.ЗВЕД!F23+[1]Ф.4.1.ЗВЕД!E23-[1]Ф.4.1.ЗВЕД!F23+[1]Ф.4.2.ЗВЕД!E22-[1]Ф.4.2.ЗВЕД!F22+[1]Ф.4.3.ЗВЕД!F22-[1]Ф.4.3.ЗВЕД!G22+[1]Ф.4.4.ЗВЕД!E20+[1]Ф.4.3.1.ЗВЕД!G22,0)</f>
        <v>0</v>
      </c>
      <c r="F55" s="44">
        <f>ROUND([1]Ф.2.ЗВЕД!J23+[1]Ф.4.1.ЗВЕД!Q23-[1]Ф.4.1.ЗВЕД!R23+[1]Ф.4.2.ЗВЕД!M22-[1]Ф.4.2.ЗВЕД!N22+[1]Ф.4.3.ЗВЕД!M22-[1]Ф.4.3.ЗВЕД!N22+[1]Ф.4.4.ЗВЕД!J20+[1]Ф.4.3.1.ЗВЕД!R22,0)</f>
        <v>0</v>
      </c>
    </row>
    <row r="56" spans="1:6" ht="15" customHeight="1" x14ac:dyDescent="0.2">
      <c r="A56" s="40" t="s">
        <v>58</v>
      </c>
      <c r="B56" s="41"/>
      <c r="C56" s="42"/>
      <c r="D56" s="43">
        <v>1163</v>
      </c>
      <c r="E56" s="44">
        <f>ROUND([1]Ф.4.1.ЗВЕД!F23+[1]Ф.4.2.ЗВЕД!F22+[1]Ф.4.3.ЗВЕД!G22,0)</f>
        <v>0</v>
      </c>
      <c r="F56" s="44">
        <f>ROUND([1]Ф.4.1.ЗВЕД!R23+[1]Ф.4.2.ЗВЕД!N22+[1]Ф.4.3.ЗВЕД!N22,0)</f>
        <v>0</v>
      </c>
    </row>
    <row r="57" spans="1:6" ht="15" customHeight="1" x14ac:dyDescent="0.2">
      <c r="A57" s="40" t="s">
        <v>59</v>
      </c>
      <c r="B57" s="41"/>
      <c r="C57" s="42"/>
      <c r="D57" s="43">
        <v>1164</v>
      </c>
      <c r="E57" s="44">
        <v>0</v>
      </c>
      <c r="F57" s="44">
        <v>0</v>
      </c>
    </row>
    <row r="58" spans="1:6" ht="15" customHeight="1" x14ac:dyDescent="0.2">
      <c r="A58" s="40" t="s">
        <v>60</v>
      </c>
      <c r="B58" s="41"/>
      <c r="C58" s="42"/>
      <c r="D58" s="43">
        <v>1165</v>
      </c>
      <c r="E58" s="45">
        <v>0</v>
      </c>
      <c r="F58" s="45">
        <v>0</v>
      </c>
    </row>
    <row r="59" spans="1:6" ht="15" customHeight="1" x14ac:dyDescent="0.2">
      <c r="A59" s="40" t="s">
        <v>61</v>
      </c>
      <c r="B59" s="41"/>
      <c r="C59" s="42"/>
      <c r="D59" s="43"/>
      <c r="E59" s="50"/>
      <c r="F59" s="50"/>
    </row>
    <row r="60" spans="1:6" ht="15" customHeight="1" x14ac:dyDescent="0.2">
      <c r="A60" s="40" t="s">
        <v>62</v>
      </c>
      <c r="B60" s="41"/>
      <c r="C60" s="42"/>
      <c r="D60" s="43">
        <v>1170</v>
      </c>
      <c r="E60" s="45">
        <v>0</v>
      </c>
      <c r="F60" s="45">
        <v>0</v>
      </c>
    </row>
    <row r="61" spans="1:6" ht="15" customHeight="1" x14ac:dyDescent="0.2">
      <c r="A61" s="40" t="s">
        <v>63</v>
      </c>
      <c r="B61" s="41"/>
      <c r="C61" s="42"/>
      <c r="D61" s="43">
        <v>1175</v>
      </c>
      <c r="E61" s="44">
        <f>SUM(E62:E63)</f>
        <v>0</v>
      </c>
      <c r="F61" s="44">
        <f>SUM(F62:F63)</f>
        <v>0</v>
      </c>
    </row>
    <row r="62" spans="1:6" ht="15" customHeight="1" x14ac:dyDescent="0.2">
      <c r="A62" s="40" t="s">
        <v>64</v>
      </c>
      <c r="B62" s="41"/>
      <c r="C62" s="42"/>
      <c r="D62" s="43">
        <v>1176</v>
      </c>
      <c r="E62" s="45">
        <v>0</v>
      </c>
      <c r="F62" s="45">
        <v>0</v>
      </c>
    </row>
    <row r="63" spans="1:6" ht="15" customHeight="1" x14ac:dyDescent="0.2">
      <c r="A63" s="40" t="s">
        <v>65</v>
      </c>
      <c r="B63" s="41"/>
      <c r="C63" s="42"/>
      <c r="D63" s="43">
        <v>1177</v>
      </c>
      <c r="E63" s="45">
        <v>0</v>
      </c>
      <c r="F63" s="45">
        <v>0</v>
      </c>
    </row>
    <row r="64" spans="1:6" ht="15" customHeight="1" x14ac:dyDescent="0.2">
      <c r="A64" s="40" t="s">
        <v>66</v>
      </c>
      <c r="B64" s="41"/>
      <c r="C64" s="42"/>
      <c r="D64" s="43">
        <v>1180</v>
      </c>
      <c r="E64" s="45">
        <v>0</v>
      </c>
      <c r="F64" s="45">
        <v>0</v>
      </c>
    </row>
    <row r="65" spans="1:8" ht="15" customHeight="1" x14ac:dyDescent="0.2">
      <c r="A65" s="46" t="s">
        <v>67</v>
      </c>
      <c r="B65" s="47"/>
      <c r="C65" s="48"/>
      <c r="D65" s="38">
        <v>1195</v>
      </c>
      <c r="E65" s="44">
        <f>E64+E61+E60+E58+E53+E51+SUM(E44:E50)+E39+E38</f>
        <v>65846</v>
      </c>
      <c r="F65" s="44">
        <f>F64+F61+F60+F58+F53+F51+SUM(F44:F50)+F39+F38</f>
        <v>52482</v>
      </c>
    </row>
    <row r="66" spans="1:8" ht="15" customHeight="1" x14ac:dyDescent="0.2">
      <c r="A66" s="46" t="s">
        <v>68</v>
      </c>
      <c r="B66" s="47"/>
      <c r="C66" s="48"/>
      <c r="D66" s="38">
        <v>1200</v>
      </c>
      <c r="E66" s="51">
        <v>0</v>
      </c>
      <c r="F66" s="51">
        <v>6631</v>
      </c>
    </row>
    <row r="67" spans="1:8" ht="15" customHeight="1" x14ac:dyDescent="0.2">
      <c r="A67" s="46" t="s">
        <v>21</v>
      </c>
      <c r="B67" s="47"/>
      <c r="C67" s="48"/>
      <c r="D67" s="38">
        <v>1300</v>
      </c>
      <c r="E67" s="49">
        <f>E66+E65+E36</f>
        <v>2647998</v>
      </c>
      <c r="F67" s="49">
        <f>F66+F65+F36</f>
        <v>2436297</v>
      </c>
      <c r="H67" s="52" t="str">
        <f>IF(E67=E97,"","Актив не дорівнює пасиву на початок звітного періоду")</f>
        <v/>
      </c>
    </row>
    <row r="68" spans="1:8" ht="38.25" x14ac:dyDescent="0.2">
      <c r="A68" s="35" t="s">
        <v>69</v>
      </c>
      <c r="B68" s="36"/>
      <c r="C68" s="37"/>
      <c r="D68" s="38" t="s">
        <v>24</v>
      </c>
      <c r="E68" s="38" t="s">
        <v>25</v>
      </c>
      <c r="F68" s="53" t="s">
        <v>26</v>
      </c>
      <c r="H68" s="52" t="str">
        <f>IF(F67=F97,"","Актив не дорівнює пасиву на кінець звітного періоду")</f>
        <v/>
      </c>
    </row>
    <row r="69" spans="1:8" ht="15" customHeight="1" x14ac:dyDescent="0.2">
      <c r="A69" s="35">
        <v>1</v>
      </c>
      <c r="B69" s="36"/>
      <c r="C69" s="37"/>
      <c r="D69" s="38">
        <v>2</v>
      </c>
      <c r="E69" s="38">
        <v>3</v>
      </c>
      <c r="F69" s="38">
        <v>4</v>
      </c>
    </row>
    <row r="70" spans="1:8" ht="15" customHeight="1" x14ac:dyDescent="0.2">
      <c r="A70" s="39" t="s">
        <v>70</v>
      </c>
      <c r="B70" s="39"/>
      <c r="C70" s="39"/>
      <c r="D70" s="39"/>
      <c r="E70" s="39"/>
      <c r="F70" s="39"/>
    </row>
    <row r="71" spans="1:8" ht="15" customHeight="1" x14ac:dyDescent="0.2">
      <c r="A71" s="40" t="s">
        <v>71</v>
      </c>
      <c r="B71" s="41"/>
      <c r="C71" s="42"/>
      <c r="D71" s="43">
        <v>1400</v>
      </c>
      <c r="E71" s="54">
        <v>4938928</v>
      </c>
      <c r="F71" s="54">
        <v>4984007</v>
      </c>
    </row>
    <row r="72" spans="1:8" ht="15" customHeight="1" x14ac:dyDescent="0.2">
      <c r="A72" s="40" t="s">
        <v>72</v>
      </c>
      <c r="B72" s="41"/>
      <c r="C72" s="42"/>
      <c r="D72" s="43">
        <v>1410</v>
      </c>
      <c r="E72" s="54">
        <v>0</v>
      </c>
      <c r="F72" s="54">
        <v>0</v>
      </c>
    </row>
    <row r="73" spans="1:8" ht="15" customHeight="1" x14ac:dyDescent="0.2">
      <c r="A73" s="40" t="s">
        <v>73</v>
      </c>
      <c r="B73" s="41"/>
      <c r="C73" s="42"/>
      <c r="D73" s="43">
        <v>1420</v>
      </c>
      <c r="E73" s="54">
        <v>-2332594</v>
      </c>
      <c r="F73" s="54">
        <v>-2556859</v>
      </c>
    </row>
    <row r="74" spans="1:8" ht="15" customHeight="1" x14ac:dyDescent="0.2">
      <c r="A74" s="40" t="s">
        <v>74</v>
      </c>
      <c r="B74" s="41"/>
      <c r="C74" s="42"/>
      <c r="D74" s="43">
        <v>1430</v>
      </c>
      <c r="E74" s="54">
        <v>0</v>
      </c>
      <c r="F74" s="54">
        <v>0</v>
      </c>
    </row>
    <row r="75" spans="1:8" ht="15" customHeight="1" x14ac:dyDescent="0.2">
      <c r="A75" s="40" t="s">
        <v>75</v>
      </c>
      <c r="B75" s="41"/>
      <c r="C75" s="42"/>
      <c r="D75" s="43">
        <v>1440</v>
      </c>
      <c r="E75" s="54">
        <v>0</v>
      </c>
      <c r="F75" s="54">
        <v>0</v>
      </c>
    </row>
    <row r="76" spans="1:8" ht="15" customHeight="1" x14ac:dyDescent="0.2">
      <c r="A76" s="40" t="s">
        <v>76</v>
      </c>
      <c r="B76" s="41"/>
      <c r="C76" s="42"/>
      <c r="D76" s="43">
        <v>1450</v>
      </c>
      <c r="E76" s="54">
        <v>0</v>
      </c>
      <c r="F76" s="54">
        <v>0</v>
      </c>
    </row>
    <row r="77" spans="1:8" ht="15" customHeight="1" x14ac:dyDescent="0.2">
      <c r="A77" s="46" t="s">
        <v>39</v>
      </c>
      <c r="B77" s="47"/>
      <c r="C77" s="48"/>
      <c r="D77" s="38">
        <v>1495</v>
      </c>
      <c r="E77" s="55">
        <f>SUM(E71:E76)</f>
        <v>2606334</v>
      </c>
      <c r="F77" s="55">
        <f>SUM(F71:F76)</f>
        <v>2427148</v>
      </c>
    </row>
    <row r="78" spans="1:8" ht="15" customHeight="1" x14ac:dyDescent="0.2">
      <c r="A78" s="39" t="s">
        <v>77</v>
      </c>
      <c r="B78" s="39"/>
      <c r="C78" s="39"/>
      <c r="D78" s="39"/>
      <c r="E78" s="39"/>
      <c r="F78" s="39"/>
    </row>
    <row r="79" spans="1:8" ht="15" customHeight="1" x14ac:dyDescent="0.2">
      <c r="A79" s="40" t="s">
        <v>78</v>
      </c>
      <c r="B79" s="41"/>
      <c r="C79" s="42"/>
      <c r="D79" s="43"/>
      <c r="E79" s="56"/>
      <c r="F79" s="56"/>
    </row>
    <row r="80" spans="1:8" ht="15" customHeight="1" x14ac:dyDescent="0.2">
      <c r="A80" s="40" t="s">
        <v>79</v>
      </c>
      <c r="B80" s="41"/>
      <c r="C80" s="42"/>
      <c r="D80" s="43">
        <v>1500</v>
      </c>
      <c r="E80" s="54">
        <v>0</v>
      </c>
      <c r="F80" s="54">
        <v>0</v>
      </c>
    </row>
    <row r="81" spans="1:6" ht="15" customHeight="1" x14ac:dyDescent="0.2">
      <c r="A81" s="40" t="s">
        <v>80</v>
      </c>
      <c r="B81" s="41"/>
      <c r="C81" s="42"/>
      <c r="D81" s="43">
        <v>1510</v>
      </c>
      <c r="E81" s="54">
        <v>0</v>
      </c>
      <c r="F81" s="54">
        <v>0</v>
      </c>
    </row>
    <row r="82" spans="1:6" ht="15" customHeight="1" x14ac:dyDescent="0.2">
      <c r="A82" s="40" t="s">
        <v>81</v>
      </c>
      <c r="B82" s="41"/>
      <c r="C82" s="42"/>
      <c r="D82" s="43">
        <v>1520</v>
      </c>
      <c r="E82" s="54">
        <v>0</v>
      </c>
      <c r="F82" s="54">
        <v>0</v>
      </c>
    </row>
    <row r="83" spans="1:6" ht="15" customHeight="1" x14ac:dyDescent="0.2">
      <c r="A83" s="40" t="s">
        <v>82</v>
      </c>
      <c r="B83" s="41"/>
      <c r="C83" s="42"/>
      <c r="D83" s="43">
        <v>1530</v>
      </c>
      <c r="E83" s="54">
        <v>0</v>
      </c>
      <c r="F83" s="54">
        <v>0</v>
      </c>
    </row>
    <row r="84" spans="1:6" ht="15" customHeight="1" x14ac:dyDescent="0.2">
      <c r="A84" s="40" t="s">
        <v>83</v>
      </c>
      <c r="B84" s="41"/>
      <c r="C84" s="42"/>
      <c r="D84" s="43"/>
      <c r="E84" s="56"/>
      <c r="F84" s="56"/>
    </row>
    <row r="85" spans="1:6" ht="15" customHeight="1" x14ac:dyDescent="0.2">
      <c r="A85" s="40" t="s">
        <v>84</v>
      </c>
      <c r="B85" s="41"/>
      <c r="C85" s="42"/>
      <c r="D85" s="43">
        <v>1540</v>
      </c>
      <c r="E85" s="57">
        <v>8125</v>
      </c>
      <c r="F85" s="57">
        <v>1784</v>
      </c>
    </row>
    <row r="86" spans="1:6" ht="15" customHeight="1" x14ac:dyDescent="0.2">
      <c r="A86" s="40" t="s">
        <v>47</v>
      </c>
      <c r="B86" s="41"/>
      <c r="C86" s="42"/>
      <c r="D86" s="43">
        <v>1545</v>
      </c>
      <c r="E86" s="54">
        <v>0</v>
      </c>
      <c r="F86" s="54">
        <v>0</v>
      </c>
    </row>
    <row r="87" spans="1:6" ht="15" customHeight="1" x14ac:dyDescent="0.2">
      <c r="A87" s="40" t="s">
        <v>80</v>
      </c>
      <c r="B87" s="41"/>
      <c r="C87" s="42"/>
      <c r="D87" s="43">
        <v>1550</v>
      </c>
      <c r="E87" s="54">
        <v>0</v>
      </c>
      <c r="F87" s="54">
        <v>0</v>
      </c>
    </row>
    <row r="88" spans="1:6" ht="15" customHeight="1" x14ac:dyDescent="0.2">
      <c r="A88" s="40" t="s">
        <v>85</v>
      </c>
      <c r="B88" s="41"/>
      <c r="C88" s="42"/>
      <c r="D88" s="43">
        <v>1555</v>
      </c>
      <c r="E88" s="54">
        <v>0</v>
      </c>
      <c r="F88" s="54">
        <v>0</v>
      </c>
    </row>
    <row r="89" spans="1:6" ht="15" customHeight="1" x14ac:dyDescent="0.2">
      <c r="A89" s="40" t="s">
        <v>86</v>
      </c>
      <c r="B89" s="41"/>
      <c r="C89" s="42"/>
      <c r="D89" s="43">
        <v>1560</v>
      </c>
      <c r="E89" s="54">
        <v>33539</v>
      </c>
      <c r="F89" s="54">
        <v>7365</v>
      </c>
    </row>
    <row r="90" spans="1:6" ht="15" customHeight="1" x14ac:dyDescent="0.2">
      <c r="A90" s="40" t="s">
        <v>50</v>
      </c>
      <c r="B90" s="41"/>
      <c r="C90" s="42"/>
      <c r="D90" s="43">
        <v>1565</v>
      </c>
      <c r="E90" s="54">
        <v>0</v>
      </c>
      <c r="F90" s="54">
        <v>0</v>
      </c>
    </row>
    <row r="91" spans="1:6" ht="15" customHeight="1" x14ac:dyDescent="0.2">
      <c r="A91" s="40" t="s">
        <v>51</v>
      </c>
      <c r="B91" s="41"/>
      <c r="C91" s="42"/>
      <c r="D91" s="43">
        <v>1570</v>
      </c>
      <c r="E91" s="54">
        <v>0</v>
      </c>
      <c r="F91" s="54">
        <v>0</v>
      </c>
    </row>
    <row r="92" spans="1:6" ht="15" customHeight="1" x14ac:dyDescent="0.2">
      <c r="A92" s="40" t="s">
        <v>87</v>
      </c>
      <c r="B92" s="41"/>
      <c r="C92" s="42"/>
      <c r="D92" s="43">
        <v>1575</v>
      </c>
      <c r="E92" s="54">
        <v>0</v>
      </c>
      <c r="F92" s="54">
        <v>0</v>
      </c>
    </row>
    <row r="93" spans="1:6" ht="15" customHeight="1" x14ac:dyDescent="0.2">
      <c r="A93" s="58" t="s">
        <v>88</v>
      </c>
      <c r="B93" s="59"/>
      <c r="C93" s="60"/>
      <c r="D93" s="43">
        <v>1576</v>
      </c>
      <c r="E93" s="54">
        <v>0</v>
      </c>
      <c r="F93" s="54">
        <v>0</v>
      </c>
    </row>
    <row r="94" spans="1:6" ht="15" customHeight="1" x14ac:dyDescent="0.2">
      <c r="A94" s="46" t="s">
        <v>67</v>
      </c>
      <c r="B94" s="47"/>
      <c r="C94" s="48"/>
      <c r="D94" s="38">
        <v>1595</v>
      </c>
      <c r="E94" s="55">
        <f>SUM(E85:E92)+SUM(E80:E82)+E83</f>
        <v>41664</v>
      </c>
      <c r="F94" s="55">
        <f>SUM(F85:F92)+SUM(F80:F82)+F83</f>
        <v>9149</v>
      </c>
    </row>
    <row r="95" spans="1:6" ht="15" customHeight="1" x14ac:dyDescent="0.2">
      <c r="A95" s="46" t="s">
        <v>89</v>
      </c>
      <c r="B95" s="47"/>
      <c r="C95" s="48"/>
      <c r="D95" s="38">
        <v>1600</v>
      </c>
      <c r="E95" s="61">
        <v>0</v>
      </c>
      <c r="F95" s="61">
        <v>0</v>
      </c>
    </row>
    <row r="96" spans="1:6" ht="15" customHeight="1" x14ac:dyDescent="0.2">
      <c r="A96" s="46" t="s">
        <v>90</v>
      </c>
      <c r="B96" s="47"/>
      <c r="C96" s="48"/>
      <c r="D96" s="38">
        <v>1700</v>
      </c>
      <c r="E96" s="61">
        <v>0</v>
      </c>
      <c r="F96" s="61">
        <v>0</v>
      </c>
    </row>
    <row r="97" spans="1:12" ht="15" customHeight="1" x14ac:dyDescent="0.2">
      <c r="A97" s="46" t="s">
        <v>21</v>
      </c>
      <c r="B97" s="47"/>
      <c r="C97" s="48"/>
      <c r="D97" s="38">
        <v>1800</v>
      </c>
      <c r="E97" s="55">
        <f>E96+E95+E94+E77</f>
        <v>2647998</v>
      </c>
      <c r="F97" s="55">
        <f>F96+F95+F94+F77</f>
        <v>2436297</v>
      </c>
    </row>
    <row r="100" spans="1:12" ht="15.75" x14ac:dyDescent="0.25">
      <c r="A100" s="13" t="s">
        <v>91</v>
      </c>
      <c r="B100" s="62"/>
      <c r="C100" s="63"/>
      <c r="D100" s="64" t="str">
        <f>[1]ЗАПОЛНИТЬ!F26</f>
        <v>Володимир ФЕДОРЕНКО</v>
      </c>
      <c r="E100" s="64"/>
      <c r="F100" s="64"/>
      <c r="G100" s="65"/>
      <c r="H100" s="65"/>
      <c r="I100" s="65"/>
      <c r="J100" s="65"/>
      <c r="K100" s="65"/>
      <c r="L100" s="66"/>
    </row>
    <row r="101" spans="1:12" ht="15" customHeight="1" x14ac:dyDescent="0.2">
      <c r="A101" s="13"/>
      <c r="B101" s="67" t="s">
        <v>92</v>
      </c>
      <c r="C101" s="68"/>
      <c r="D101" s="69" t="s">
        <v>93</v>
      </c>
      <c r="E101" s="69"/>
      <c r="F101" s="69"/>
      <c r="G101" s="70"/>
      <c r="H101" s="70"/>
      <c r="I101" s="70"/>
      <c r="J101" s="70"/>
      <c r="K101" s="70"/>
      <c r="L101" s="66"/>
    </row>
    <row r="102" spans="1:12" ht="15.75" x14ac:dyDescent="0.25">
      <c r="A102" s="13" t="s">
        <v>94</v>
      </c>
      <c r="B102" s="71"/>
      <c r="C102" s="72"/>
      <c r="D102" s="72"/>
      <c r="E102" s="72"/>
      <c r="G102" s="63"/>
      <c r="H102" s="63"/>
      <c r="I102" s="63"/>
      <c r="J102" s="63"/>
      <c r="K102" s="63"/>
      <c r="L102" s="66"/>
    </row>
    <row r="103" spans="1:12" ht="15.75" x14ac:dyDescent="0.25">
      <c r="A103" s="13" t="s">
        <v>95</v>
      </c>
      <c r="B103" s="71"/>
      <c r="C103" s="72"/>
      <c r="D103" s="72"/>
      <c r="E103" s="72"/>
      <c r="G103" s="63"/>
      <c r="H103" s="63"/>
      <c r="I103" s="63"/>
      <c r="J103" s="63"/>
      <c r="K103" s="63"/>
      <c r="L103" s="66"/>
    </row>
    <row r="104" spans="1:12" ht="15.75" x14ac:dyDescent="0.25">
      <c r="A104" s="13" t="s">
        <v>96</v>
      </c>
      <c r="B104" s="62"/>
      <c r="C104" s="72"/>
      <c r="D104" s="64" t="str">
        <f>[1]ЗАПОЛНИТЬ!F28</f>
        <v>Ольга СЛЮСАРЬ</v>
      </c>
      <c r="E104" s="64"/>
      <c r="F104" s="64"/>
      <c r="G104" s="65"/>
      <c r="H104" s="65"/>
      <c r="I104" s="65"/>
      <c r="J104" s="65"/>
      <c r="K104" s="65"/>
      <c r="L104" s="66"/>
    </row>
    <row r="105" spans="1:12" ht="15" x14ac:dyDescent="0.25">
      <c r="B105" s="67" t="s">
        <v>92</v>
      </c>
      <c r="C105" s="72"/>
      <c r="D105" s="73" t="s">
        <v>93</v>
      </c>
      <c r="E105" s="73"/>
      <c r="F105" s="73"/>
      <c r="G105" s="70"/>
      <c r="H105" s="70"/>
      <c r="I105" s="70"/>
      <c r="J105" s="70"/>
      <c r="K105" s="70"/>
      <c r="L105" s="66"/>
    </row>
  </sheetData>
  <mergeCells count="102">
    <mergeCell ref="A97:C97"/>
    <mergeCell ref="D100:F100"/>
    <mergeCell ref="D101:F101"/>
    <mergeCell ref="D104:F104"/>
    <mergeCell ref="D105:F105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F78"/>
    <mergeCell ref="A67:C67"/>
    <mergeCell ref="A68:C68"/>
    <mergeCell ref="A69:C69"/>
    <mergeCell ref="A70:F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F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F19"/>
    <mergeCell ref="A20:C20"/>
    <mergeCell ref="A21:C21"/>
    <mergeCell ref="A22:C22"/>
    <mergeCell ref="A23:C23"/>
    <mergeCell ref="A24:C24"/>
    <mergeCell ref="D12:F12"/>
    <mergeCell ref="K12:M12"/>
    <mergeCell ref="A14:F14"/>
    <mergeCell ref="A15:F15"/>
    <mergeCell ref="A17:C17"/>
    <mergeCell ref="A18:C18"/>
    <mergeCell ref="D8:F8"/>
    <mergeCell ref="K8:M8"/>
    <mergeCell ref="D9:F9"/>
    <mergeCell ref="K9:M10"/>
    <mergeCell ref="D10:F10"/>
    <mergeCell ref="D11:F11"/>
    <mergeCell ref="K11:M11"/>
    <mergeCell ref="D1:F3"/>
    <mergeCell ref="D5:F5"/>
    <mergeCell ref="K5:M5"/>
    <mergeCell ref="B6:C6"/>
    <mergeCell ref="D7:F7"/>
    <mergeCell ref="K7:M7"/>
  </mergeCells>
  <pageMargins left="0.16" right="0.11" top="0.4" bottom="0.28000000000000003" header="0.16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P54"/>
  <sheetViews>
    <sheetView topLeftCell="A19" workbookViewId="0">
      <selection activeCell="T11" sqref="T11"/>
    </sheetView>
  </sheetViews>
  <sheetFormatPr defaultRowHeight="15" x14ac:dyDescent="0.25"/>
  <cols>
    <col min="1" max="1" width="52.7109375" style="72" customWidth="1"/>
    <col min="2" max="2" width="9.140625" style="72"/>
    <col min="3" max="11" width="6.7109375" style="72" customWidth="1"/>
    <col min="12" max="16" width="4.28515625" style="72" customWidth="1"/>
    <col min="17" max="16384" width="9.140625" style="72"/>
  </cols>
  <sheetData>
    <row r="1" spans="1:16" ht="15.75" x14ac:dyDescent="0.25">
      <c r="A1" s="244" t="s">
        <v>574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31.5" customHeight="1" x14ac:dyDescent="0.25">
      <c r="A2" s="245" t="s">
        <v>575</v>
      </c>
      <c r="B2" s="318" t="s">
        <v>24</v>
      </c>
      <c r="C2" s="245" t="s">
        <v>576</v>
      </c>
      <c r="D2" s="245"/>
      <c r="E2" s="245"/>
      <c r="F2" s="245"/>
      <c r="G2" s="245"/>
      <c r="H2" s="245"/>
      <c r="I2" s="245"/>
      <c r="J2" s="245"/>
      <c r="K2" s="245"/>
      <c r="L2" s="245" t="s">
        <v>577</v>
      </c>
      <c r="M2" s="245"/>
      <c r="N2" s="245"/>
      <c r="O2" s="245"/>
      <c r="P2" s="245"/>
    </row>
    <row r="3" spans="1:16" ht="30" customHeight="1" x14ac:dyDescent="0.25">
      <c r="A3" s="245"/>
      <c r="B3" s="318"/>
      <c r="C3" s="245" t="s">
        <v>578</v>
      </c>
      <c r="D3" s="245"/>
      <c r="E3" s="318" t="s">
        <v>579</v>
      </c>
      <c r="F3" s="245" t="s">
        <v>580</v>
      </c>
      <c r="G3" s="245"/>
      <c r="H3" s="318" t="s">
        <v>581</v>
      </c>
      <c r="I3" s="318" t="s">
        <v>582</v>
      </c>
      <c r="J3" s="245" t="s">
        <v>583</v>
      </c>
      <c r="K3" s="245"/>
      <c r="L3" s="318" t="s">
        <v>578</v>
      </c>
      <c r="M3" s="318" t="s">
        <v>579</v>
      </c>
      <c r="N3" s="318" t="s">
        <v>584</v>
      </c>
      <c r="O3" s="318" t="s">
        <v>580</v>
      </c>
      <c r="P3" s="319" t="s">
        <v>583</v>
      </c>
    </row>
    <row r="4" spans="1:16" ht="102.75" customHeight="1" x14ac:dyDescent="0.25">
      <c r="A4" s="245"/>
      <c r="B4" s="318"/>
      <c r="C4" s="320" t="s">
        <v>585</v>
      </c>
      <c r="D4" s="320" t="s">
        <v>586</v>
      </c>
      <c r="E4" s="318"/>
      <c r="F4" s="320" t="s">
        <v>587</v>
      </c>
      <c r="G4" s="320" t="s">
        <v>588</v>
      </c>
      <c r="H4" s="318"/>
      <c r="I4" s="318"/>
      <c r="J4" s="320" t="s">
        <v>587</v>
      </c>
      <c r="K4" s="320" t="s">
        <v>310</v>
      </c>
      <c r="L4" s="318"/>
      <c r="M4" s="318"/>
      <c r="N4" s="318"/>
      <c r="O4" s="318"/>
      <c r="P4" s="321"/>
    </row>
    <row r="5" spans="1:16" ht="15.75" x14ac:dyDescent="0.25">
      <c r="A5" s="196">
        <v>1</v>
      </c>
      <c r="B5" s="196">
        <v>2</v>
      </c>
      <c r="C5" s="196">
        <v>3</v>
      </c>
      <c r="D5" s="196">
        <v>4</v>
      </c>
      <c r="E5" s="196">
        <v>5</v>
      </c>
      <c r="F5" s="196">
        <v>6</v>
      </c>
      <c r="G5" s="196">
        <v>7</v>
      </c>
      <c r="H5" s="196">
        <v>8</v>
      </c>
      <c r="I5" s="196">
        <v>9</v>
      </c>
      <c r="J5" s="196">
        <v>10</v>
      </c>
      <c r="K5" s="196">
        <v>11</v>
      </c>
      <c r="L5" s="196">
        <v>12</v>
      </c>
      <c r="M5" s="196">
        <v>13</v>
      </c>
      <c r="N5" s="196">
        <v>14</v>
      </c>
      <c r="O5" s="196">
        <v>15</v>
      </c>
      <c r="P5" s="196">
        <v>16</v>
      </c>
    </row>
    <row r="6" spans="1:16" ht="31.5" x14ac:dyDescent="0.25">
      <c r="A6" s="322" t="s">
        <v>589</v>
      </c>
      <c r="B6" s="196">
        <v>1140</v>
      </c>
      <c r="C6" s="323">
        <f>SUM(C7:C10)</f>
        <v>0</v>
      </c>
      <c r="D6" s="323">
        <f t="shared" ref="D6:P6" si="0">SUM(D7:D10)</f>
        <v>0</v>
      </c>
      <c r="E6" s="323">
        <f t="shared" si="0"/>
        <v>0</v>
      </c>
      <c r="F6" s="323">
        <f t="shared" si="0"/>
        <v>0</v>
      </c>
      <c r="G6" s="323">
        <f t="shared" si="0"/>
        <v>0</v>
      </c>
      <c r="H6" s="323">
        <f t="shared" si="0"/>
        <v>0</v>
      </c>
      <c r="I6" s="323">
        <f t="shared" si="0"/>
        <v>0</v>
      </c>
      <c r="J6" s="323">
        <f t="shared" si="0"/>
        <v>0</v>
      </c>
      <c r="K6" s="323">
        <f t="shared" si="0"/>
        <v>0</v>
      </c>
      <c r="L6" s="323">
        <f t="shared" si="0"/>
        <v>0</v>
      </c>
      <c r="M6" s="323">
        <f t="shared" si="0"/>
        <v>0</v>
      </c>
      <c r="N6" s="323">
        <f t="shared" si="0"/>
        <v>0</v>
      </c>
      <c r="O6" s="323">
        <f t="shared" si="0"/>
        <v>0</v>
      </c>
      <c r="P6" s="323">
        <f t="shared" si="0"/>
        <v>0</v>
      </c>
    </row>
    <row r="7" spans="1:16" ht="15.75" x14ac:dyDescent="0.25">
      <c r="A7" s="324" t="s">
        <v>590</v>
      </c>
      <c r="B7" s="199">
        <v>1141</v>
      </c>
      <c r="C7" s="323">
        <v>0</v>
      </c>
      <c r="D7" s="323">
        <v>0</v>
      </c>
      <c r="E7" s="323">
        <v>0</v>
      </c>
      <c r="F7" s="323">
        <v>0</v>
      </c>
      <c r="G7" s="323">
        <v>0</v>
      </c>
      <c r="H7" s="323">
        <v>0</v>
      </c>
      <c r="I7" s="323">
        <v>0</v>
      </c>
      <c r="J7" s="323">
        <v>0</v>
      </c>
      <c r="K7" s="323">
        <v>0</v>
      </c>
      <c r="L7" s="323">
        <v>0</v>
      </c>
      <c r="M7" s="323">
        <v>0</v>
      </c>
      <c r="N7" s="323">
        <v>0</v>
      </c>
      <c r="O7" s="323">
        <v>0</v>
      </c>
      <c r="P7" s="323">
        <v>0</v>
      </c>
    </row>
    <row r="8" spans="1:16" ht="15.75" x14ac:dyDescent="0.25">
      <c r="A8" s="324" t="s">
        <v>591</v>
      </c>
      <c r="B8" s="199">
        <v>1142</v>
      </c>
      <c r="C8" s="323">
        <v>0</v>
      </c>
      <c r="D8" s="323">
        <v>0</v>
      </c>
      <c r="E8" s="323">
        <v>0</v>
      </c>
      <c r="F8" s="323">
        <v>0</v>
      </c>
      <c r="G8" s="323">
        <v>0</v>
      </c>
      <c r="H8" s="323">
        <v>0</v>
      </c>
      <c r="I8" s="323">
        <v>0</v>
      </c>
      <c r="J8" s="323">
        <v>0</v>
      </c>
      <c r="K8" s="323">
        <v>0</v>
      </c>
      <c r="L8" s="323">
        <v>0</v>
      </c>
      <c r="M8" s="323">
        <v>0</v>
      </c>
      <c r="N8" s="323">
        <v>0</v>
      </c>
      <c r="O8" s="323">
        <v>0</v>
      </c>
      <c r="P8" s="323">
        <v>0</v>
      </c>
    </row>
    <row r="9" spans="1:16" ht="15.75" x14ac:dyDescent="0.25">
      <c r="A9" s="324" t="s">
        <v>592</v>
      </c>
      <c r="B9" s="199">
        <v>1143</v>
      </c>
      <c r="C9" s="323">
        <v>0</v>
      </c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23">
        <v>0</v>
      </c>
      <c r="K9" s="323">
        <v>0</v>
      </c>
      <c r="L9" s="323">
        <v>0</v>
      </c>
      <c r="M9" s="323">
        <v>0</v>
      </c>
      <c r="N9" s="323">
        <v>0</v>
      </c>
      <c r="O9" s="323">
        <v>0</v>
      </c>
      <c r="P9" s="323">
        <v>0</v>
      </c>
    </row>
    <row r="10" spans="1:16" ht="15.75" x14ac:dyDescent="0.25">
      <c r="A10" s="324" t="s">
        <v>593</v>
      </c>
      <c r="B10" s="199">
        <v>1144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0</v>
      </c>
      <c r="L10" s="323">
        <v>0</v>
      </c>
      <c r="M10" s="323">
        <v>0</v>
      </c>
      <c r="N10" s="323">
        <v>0</v>
      </c>
      <c r="O10" s="323">
        <v>0</v>
      </c>
      <c r="P10" s="323">
        <v>0</v>
      </c>
    </row>
    <row r="11" spans="1:16" ht="31.5" x14ac:dyDescent="0.25">
      <c r="A11" s="322" t="s">
        <v>594</v>
      </c>
      <c r="B11" s="196">
        <v>1150</v>
      </c>
      <c r="C11" s="323">
        <f>SUM(C12:C15)</f>
        <v>0</v>
      </c>
      <c r="D11" s="323">
        <f t="shared" ref="D11:P11" si="1">SUM(D12:D15)</f>
        <v>0</v>
      </c>
      <c r="E11" s="323">
        <f t="shared" si="1"/>
        <v>0</v>
      </c>
      <c r="F11" s="323">
        <f t="shared" si="1"/>
        <v>0</v>
      </c>
      <c r="G11" s="323">
        <f t="shared" si="1"/>
        <v>0</v>
      </c>
      <c r="H11" s="323">
        <f t="shared" si="1"/>
        <v>0</v>
      </c>
      <c r="I11" s="323">
        <f t="shared" si="1"/>
        <v>0</v>
      </c>
      <c r="J11" s="323">
        <f t="shared" si="1"/>
        <v>0</v>
      </c>
      <c r="K11" s="323">
        <f t="shared" si="1"/>
        <v>0</v>
      </c>
      <c r="L11" s="323">
        <f t="shared" si="1"/>
        <v>0</v>
      </c>
      <c r="M11" s="323">
        <f t="shared" si="1"/>
        <v>0</v>
      </c>
      <c r="N11" s="323">
        <f t="shared" si="1"/>
        <v>0</v>
      </c>
      <c r="O11" s="323">
        <f t="shared" si="1"/>
        <v>0</v>
      </c>
      <c r="P11" s="323">
        <f t="shared" si="1"/>
        <v>0</v>
      </c>
    </row>
    <row r="12" spans="1:16" ht="15.75" x14ac:dyDescent="0.25">
      <c r="A12" s="324" t="s">
        <v>595</v>
      </c>
      <c r="B12" s="199">
        <v>1151</v>
      </c>
      <c r="C12" s="323">
        <v>0</v>
      </c>
      <c r="D12" s="323">
        <v>0</v>
      </c>
      <c r="E12" s="323">
        <v>0</v>
      </c>
      <c r="F12" s="323">
        <v>0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</row>
    <row r="13" spans="1:16" ht="31.5" x14ac:dyDescent="0.25">
      <c r="A13" s="324" t="s">
        <v>596</v>
      </c>
      <c r="B13" s="199">
        <v>1152</v>
      </c>
      <c r="C13" s="323">
        <v>0</v>
      </c>
      <c r="D13" s="323">
        <v>0</v>
      </c>
      <c r="E13" s="323">
        <v>0</v>
      </c>
      <c r="F13" s="323">
        <v>0</v>
      </c>
      <c r="G13" s="323">
        <v>0</v>
      </c>
      <c r="H13" s="323">
        <v>0</v>
      </c>
      <c r="I13" s="323">
        <v>0</v>
      </c>
      <c r="J13" s="323">
        <v>0</v>
      </c>
      <c r="K13" s="323">
        <v>0</v>
      </c>
      <c r="L13" s="323">
        <v>0</v>
      </c>
      <c r="M13" s="323">
        <v>0</v>
      </c>
      <c r="N13" s="323">
        <v>0</v>
      </c>
      <c r="O13" s="323">
        <v>0</v>
      </c>
      <c r="P13" s="323">
        <v>0</v>
      </c>
    </row>
    <row r="14" spans="1:16" ht="15.75" x14ac:dyDescent="0.25">
      <c r="A14" s="324" t="s">
        <v>597</v>
      </c>
      <c r="B14" s="199">
        <v>1153</v>
      </c>
      <c r="C14" s="323">
        <v>0</v>
      </c>
      <c r="D14" s="323"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  <c r="J14" s="323">
        <v>0</v>
      </c>
      <c r="K14" s="323">
        <v>0</v>
      </c>
      <c r="L14" s="323">
        <v>0</v>
      </c>
      <c r="M14" s="323">
        <v>0</v>
      </c>
      <c r="N14" s="323">
        <v>0</v>
      </c>
      <c r="O14" s="323">
        <v>0</v>
      </c>
      <c r="P14" s="323">
        <v>0</v>
      </c>
    </row>
    <row r="15" spans="1:16" ht="15.75" x14ac:dyDescent="0.25">
      <c r="A15" s="324"/>
      <c r="B15" s="199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16" ht="15.75" x14ac:dyDescent="0.25">
      <c r="A16" s="322" t="s">
        <v>190</v>
      </c>
      <c r="B16" s="196">
        <v>1190</v>
      </c>
      <c r="C16" s="323">
        <f>C11+C6</f>
        <v>0</v>
      </c>
      <c r="D16" s="323">
        <f t="shared" ref="D16:P16" si="2">D11+D6</f>
        <v>0</v>
      </c>
      <c r="E16" s="323">
        <f t="shared" si="2"/>
        <v>0</v>
      </c>
      <c r="F16" s="323">
        <f t="shared" si="2"/>
        <v>0</v>
      </c>
      <c r="G16" s="323">
        <f t="shared" si="2"/>
        <v>0</v>
      </c>
      <c r="H16" s="323">
        <f t="shared" si="2"/>
        <v>0</v>
      </c>
      <c r="I16" s="323">
        <f t="shared" si="2"/>
        <v>0</v>
      </c>
      <c r="J16" s="323">
        <f t="shared" si="2"/>
        <v>0</v>
      </c>
      <c r="K16" s="323">
        <f t="shared" si="2"/>
        <v>0</v>
      </c>
      <c r="L16" s="323">
        <f t="shared" si="2"/>
        <v>0</v>
      </c>
      <c r="M16" s="323">
        <f t="shared" si="2"/>
        <v>0</v>
      </c>
      <c r="N16" s="323">
        <f t="shared" si="2"/>
        <v>0</v>
      </c>
      <c r="O16" s="323">
        <f t="shared" si="2"/>
        <v>0</v>
      </c>
      <c r="P16" s="323">
        <f t="shared" si="2"/>
        <v>0</v>
      </c>
    </row>
    <row r="17" spans="1:14" ht="9.75" customHeight="1" x14ac:dyDescent="0.25"/>
    <row r="18" spans="1:14" x14ac:dyDescent="0.25">
      <c r="A18" s="225" t="s">
        <v>598</v>
      </c>
      <c r="B18" s="72" t="s">
        <v>599</v>
      </c>
    </row>
    <row r="19" spans="1:14" x14ac:dyDescent="0.25">
      <c r="B19" s="225" t="s">
        <v>600</v>
      </c>
      <c r="K19" s="325" t="s">
        <v>601</v>
      </c>
      <c r="L19" s="135"/>
      <c r="M19" s="135"/>
      <c r="N19" s="135"/>
    </row>
    <row r="20" spans="1:14" x14ac:dyDescent="0.25">
      <c r="B20" s="225" t="s">
        <v>602</v>
      </c>
    </row>
    <row r="21" spans="1:14" x14ac:dyDescent="0.25">
      <c r="B21" s="225" t="s">
        <v>603</v>
      </c>
      <c r="K21" s="325" t="s">
        <v>604</v>
      </c>
      <c r="L21" s="135"/>
      <c r="M21" s="135"/>
      <c r="N21" s="135"/>
    </row>
    <row r="22" spans="1:14" x14ac:dyDescent="0.25">
      <c r="A22" s="225"/>
    </row>
    <row r="23" spans="1:14" x14ac:dyDescent="0.25">
      <c r="A23" s="225" t="s">
        <v>605</v>
      </c>
      <c r="B23" s="72" t="s">
        <v>606</v>
      </c>
      <c r="K23" s="325" t="s">
        <v>607</v>
      </c>
      <c r="L23" s="267"/>
      <c r="M23" s="267"/>
      <c r="N23" s="267"/>
    </row>
    <row r="24" spans="1:14" x14ac:dyDescent="0.25">
      <c r="A24" s="225" t="s">
        <v>608</v>
      </c>
      <c r="B24" s="72" t="s">
        <v>609</v>
      </c>
      <c r="K24" s="325" t="s">
        <v>610</v>
      </c>
      <c r="L24" s="268"/>
      <c r="M24" s="268"/>
      <c r="N24" s="268"/>
    </row>
    <row r="25" spans="1:14" x14ac:dyDescent="0.25">
      <c r="A25" s="225" t="s">
        <v>611</v>
      </c>
      <c r="B25" s="72" t="s">
        <v>612</v>
      </c>
      <c r="K25" s="325" t="s">
        <v>613</v>
      </c>
      <c r="L25" s="268"/>
      <c r="M25" s="268"/>
      <c r="N25" s="268"/>
    </row>
    <row r="26" spans="1:14" x14ac:dyDescent="0.25">
      <c r="A26" s="225" t="s">
        <v>608</v>
      </c>
      <c r="B26" s="72" t="s">
        <v>614</v>
      </c>
      <c r="K26" s="325" t="s">
        <v>615</v>
      </c>
      <c r="L26" s="268"/>
      <c r="M26" s="268"/>
      <c r="N26" s="268"/>
    </row>
    <row r="27" spans="1:14" x14ac:dyDescent="0.25">
      <c r="A27" s="326" t="s">
        <v>616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4" ht="60.75" customHeight="1" x14ac:dyDescent="0.25">
      <c r="A28" s="327" t="s">
        <v>136</v>
      </c>
      <c r="B28" s="327" t="s">
        <v>24</v>
      </c>
      <c r="C28" s="327" t="s">
        <v>617</v>
      </c>
      <c r="D28" s="327" t="s">
        <v>618</v>
      </c>
      <c r="E28" s="328" t="s">
        <v>619</v>
      </c>
      <c r="F28" s="328"/>
      <c r="G28" s="328"/>
      <c r="H28" s="328" t="s">
        <v>620</v>
      </c>
      <c r="I28" s="328"/>
      <c r="J28" s="328"/>
    </row>
    <row r="29" spans="1:14" x14ac:dyDescent="0.25">
      <c r="A29" s="327">
        <v>1</v>
      </c>
      <c r="B29" s="327">
        <v>2</v>
      </c>
      <c r="C29" s="327">
        <v>3</v>
      </c>
      <c r="D29" s="327">
        <v>4</v>
      </c>
      <c r="E29" s="328">
        <v>5</v>
      </c>
      <c r="F29" s="328"/>
      <c r="G29" s="328"/>
      <c r="H29" s="328">
        <v>6</v>
      </c>
      <c r="I29" s="328"/>
      <c r="J29" s="328"/>
    </row>
    <row r="30" spans="1:14" ht="25.5" x14ac:dyDescent="0.25">
      <c r="A30" s="329" t="s">
        <v>621</v>
      </c>
      <c r="B30" s="115">
        <v>1200</v>
      </c>
      <c r="C30" s="327"/>
      <c r="D30" s="330"/>
      <c r="E30" s="331">
        <v>0</v>
      </c>
      <c r="F30" s="331"/>
      <c r="G30" s="331"/>
      <c r="H30" s="331">
        <v>0</v>
      </c>
      <c r="I30" s="331"/>
      <c r="J30" s="331"/>
    </row>
    <row r="31" spans="1:14" x14ac:dyDescent="0.25">
      <c r="A31" s="332" t="s">
        <v>622</v>
      </c>
      <c r="B31" s="327"/>
      <c r="C31" s="327"/>
      <c r="D31" s="330"/>
      <c r="E31" s="331">
        <v>0</v>
      </c>
      <c r="F31" s="331"/>
      <c r="G31" s="331"/>
      <c r="H31" s="331">
        <v>0</v>
      </c>
      <c r="I31" s="331"/>
      <c r="J31" s="331"/>
    </row>
    <row r="32" spans="1:14" x14ac:dyDescent="0.25">
      <c r="A32" s="333" t="s">
        <v>623</v>
      </c>
      <c r="B32" s="327">
        <v>1210</v>
      </c>
      <c r="C32" s="327"/>
      <c r="D32" s="330"/>
      <c r="E32" s="331">
        <v>0</v>
      </c>
      <c r="F32" s="331"/>
      <c r="G32" s="331"/>
      <c r="H32" s="331">
        <v>0</v>
      </c>
      <c r="I32" s="331"/>
      <c r="J32" s="331"/>
    </row>
    <row r="33" spans="1:10" ht="25.5" x14ac:dyDescent="0.25">
      <c r="A33" s="332" t="s">
        <v>624</v>
      </c>
      <c r="B33" s="327">
        <v>1211</v>
      </c>
      <c r="C33" s="327"/>
      <c r="D33" s="334"/>
      <c r="E33" s="331">
        <v>0</v>
      </c>
      <c r="F33" s="331"/>
      <c r="G33" s="331"/>
      <c r="H33" s="331">
        <v>0</v>
      </c>
      <c r="I33" s="331"/>
      <c r="J33" s="331"/>
    </row>
    <row r="34" spans="1:10" x14ac:dyDescent="0.25">
      <c r="A34" s="332" t="s">
        <v>625</v>
      </c>
      <c r="B34" s="327">
        <v>1212</v>
      </c>
      <c r="C34" s="327"/>
      <c r="D34" s="330"/>
      <c r="E34" s="331">
        <v>0</v>
      </c>
      <c r="F34" s="331"/>
      <c r="G34" s="331"/>
      <c r="H34" s="331">
        <v>0</v>
      </c>
      <c r="I34" s="331"/>
      <c r="J34" s="331"/>
    </row>
    <row r="35" spans="1:10" x14ac:dyDescent="0.25">
      <c r="A35" s="333" t="s">
        <v>626</v>
      </c>
      <c r="B35" s="327">
        <v>1213</v>
      </c>
      <c r="C35" s="327"/>
      <c r="D35" s="330"/>
      <c r="E35" s="331">
        <v>0</v>
      </c>
      <c r="F35" s="331"/>
      <c r="G35" s="331"/>
      <c r="H35" s="331">
        <v>0</v>
      </c>
      <c r="I35" s="331"/>
      <c r="J35" s="331"/>
    </row>
    <row r="36" spans="1:10" x14ac:dyDescent="0.25">
      <c r="A36" s="333" t="s">
        <v>627</v>
      </c>
      <c r="B36" s="327">
        <v>1214</v>
      </c>
      <c r="C36" s="327"/>
      <c r="D36" s="330"/>
      <c r="E36" s="331">
        <v>0</v>
      </c>
      <c r="F36" s="331"/>
      <c r="G36" s="331"/>
      <c r="H36" s="331">
        <v>0</v>
      </c>
      <c r="I36" s="331"/>
      <c r="J36" s="331"/>
    </row>
    <row r="37" spans="1:10" x14ac:dyDescent="0.25">
      <c r="A37" s="333" t="s">
        <v>628</v>
      </c>
      <c r="B37" s="327">
        <v>1215</v>
      </c>
      <c r="C37" s="327"/>
      <c r="D37" s="330"/>
      <c r="E37" s="331">
        <v>0</v>
      </c>
      <c r="F37" s="331"/>
      <c r="G37" s="331"/>
      <c r="H37" s="331">
        <v>0</v>
      </c>
      <c r="I37" s="331"/>
      <c r="J37" s="331"/>
    </row>
    <row r="38" spans="1:10" x14ac:dyDescent="0.25">
      <c r="A38" s="333" t="s">
        <v>629</v>
      </c>
      <c r="B38" s="327">
        <v>1216</v>
      </c>
      <c r="C38" s="327"/>
      <c r="D38" s="330"/>
      <c r="E38" s="331">
        <v>0</v>
      </c>
      <c r="F38" s="331"/>
      <c r="G38" s="331"/>
      <c r="H38" s="331">
        <v>0</v>
      </c>
      <c r="I38" s="331"/>
      <c r="J38" s="331"/>
    </row>
    <row r="39" spans="1:10" x14ac:dyDescent="0.25">
      <c r="A39" s="333" t="s">
        <v>630</v>
      </c>
      <c r="B39" s="327">
        <v>1217</v>
      </c>
      <c r="C39" s="327"/>
      <c r="D39" s="330"/>
      <c r="E39" s="331">
        <v>0</v>
      </c>
      <c r="F39" s="331"/>
      <c r="G39" s="331"/>
      <c r="H39" s="331">
        <v>0</v>
      </c>
      <c r="I39" s="331"/>
      <c r="J39" s="331"/>
    </row>
    <row r="40" spans="1:10" x14ac:dyDescent="0.25">
      <c r="A40" s="333" t="s">
        <v>631</v>
      </c>
      <c r="B40" s="327">
        <v>1218</v>
      </c>
      <c r="C40" s="327"/>
      <c r="D40" s="330"/>
      <c r="E40" s="331">
        <v>0</v>
      </c>
      <c r="F40" s="331"/>
      <c r="G40" s="331"/>
      <c r="H40" s="331">
        <v>0</v>
      </c>
      <c r="I40" s="331"/>
      <c r="J40" s="331"/>
    </row>
    <row r="41" spans="1:10" x14ac:dyDescent="0.25">
      <c r="A41" s="333" t="s">
        <v>632</v>
      </c>
      <c r="B41" s="327">
        <v>1219</v>
      </c>
      <c r="C41" s="327"/>
      <c r="D41" s="330"/>
      <c r="E41" s="331">
        <v>0</v>
      </c>
      <c r="F41" s="331"/>
      <c r="G41" s="331"/>
      <c r="H41" s="331">
        <v>0</v>
      </c>
      <c r="I41" s="331"/>
      <c r="J41" s="331"/>
    </row>
    <row r="42" spans="1:10" ht="25.5" x14ac:dyDescent="0.25">
      <c r="A42" s="329" t="s">
        <v>633</v>
      </c>
      <c r="B42" s="115">
        <v>1220</v>
      </c>
      <c r="C42" s="327"/>
      <c r="D42" s="330"/>
      <c r="E42" s="331">
        <v>0</v>
      </c>
      <c r="F42" s="331"/>
      <c r="G42" s="331"/>
      <c r="H42" s="331">
        <v>0</v>
      </c>
      <c r="I42" s="331"/>
      <c r="J42" s="331"/>
    </row>
    <row r="43" spans="1:10" x14ac:dyDescent="0.25">
      <c r="A43" s="333" t="s">
        <v>622</v>
      </c>
      <c r="B43" s="327"/>
      <c r="C43" s="327"/>
      <c r="D43" s="330"/>
      <c r="E43" s="331">
        <v>0</v>
      </c>
      <c r="F43" s="331"/>
      <c r="G43" s="331"/>
      <c r="H43" s="331">
        <v>0</v>
      </c>
      <c r="I43" s="331"/>
      <c r="J43" s="331"/>
    </row>
    <row r="44" spans="1:10" x14ac:dyDescent="0.25">
      <c r="A44" s="333" t="s">
        <v>634</v>
      </c>
      <c r="B44" s="327">
        <v>1230</v>
      </c>
      <c r="C44" s="327"/>
      <c r="D44" s="330"/>
      <c r="E44" s="331">
        <v>0</v>
      </c>
      <c r="F44" s="331"/>
      <c r="G44" s="331"/>
      <c r="H44" s="331">
        <v>0</v>
      </c>
      <c r="I44" s="331"/>
      <c r="J44" s="331"/>
    </row>
    <row r="45" spans="1:10" ht="25.5" x14ac:dyDescent="0.25">
      <c r="A45" s="332" t="s">
        <v>635</v>
      </c>
      <c r="B45" s="327">
        <v>1231</v>
      </c>
      <c r="C45" s="333"/>
      <c r="D45" s="334"/>
      <c r="E45" s="331">
        <v>0</v>
      </c>
      <c r="F45" s="331"/>
      <c r="G45" s="331"/>
      <c r="H45" s="331">
        <v>0</v>
      </c>
      <c r="I45" s="331"/>
      <c r="J45" s="331"/>
    </row>
    <row r="46" spans="1:10" x14ac:dyDescent="0.25">
      <c r="A46" s="332" t="s">
        <v>636</v>
      </c>
      <c r="B46" s="327">
        <v>1232</v>
      </c>
      <c r="C46" s="327"/>
      <c r="D46" s="330"/>
      <c r="E46" s="331">
        <v>0</v>
      </c>
      <c r="F46" s="331"/>
      <c r="G46" s="331"/>
      <c r="H46" s="331">
        <v>0</v>
      </c>
      <c r="I46" s="331"/>
      <c r="J46" s="331"/>
    </row>
    <row r="47" spans="1:10" x14ac:dyDescent="0.25">
      <c r="A47" s="333" t="s">
        <v>637</v>
      </c>
      <c r="B47" s="327">
        <v>1233</v>
      </c>
      <c r="C47" s="327"/>
      <c r="D47" s="330"/>
      <c r="E47" s="331">
        <v>0</v>
      </c>
      <c r="F47" s="331"/>
      <c r="G47" s="331"/>
      <c r="H47" s="331">
        <v>0</v>
      </c>
      <c r="I47" s="331"/>
      <c r="J47" s="331"/>
    </row>
    <row r="48" spans="1:10" x14ac:dyDescent="0.25">
      <c r="A48" s="333" t="s">
        <v>638</v>
      </c>
      <c r="B48" s="327">
        <v>1234</v>
      </c>
      <c r="C48" s="327"/>
      <c r="D48" s="330"/>
      <c r="E48" s="331">
        <v>0</v>
      </c>
      <c r="F48" s="331"/>
      <c r="G48" s="331"/>
      <c r="H48" s="331">
        <v>0</v>
      </c>
      <c r="I48" s="331"/>
      <c r="J48" s="331"/>
    </row>
    <row r="49" spans="1:10" x14ac:dyDescent="0.25">
      <c r="A49" s="333" t="s">
        <v>639</v>
      </c>
      <c r="B49" s="327">
        <v>1235</v>
      </c>
      <c r="C49" s="327"/>
      <c r="D49" s="330"/>
      <c r="E49" s="331">
        <v>0</v>
      </c>
      <c r="F49" s="331"/>
      <c r="G49" s="331"/>
      <c r="H49" s="331">
        <v>0</v>
      </c>
      <c r="I49" s="331"/>
      <c r="J49" s="331"/>
    </row>
    <row r="50" spans="1:10" x14ac:dyDescent="0.25">
      <c r="A50" s="333" t="s">
        <v>640</v>
      </c>
      <c r="B50" s="327">
        <v>1236</v>
      </c>
      <c r="C50" s="327"/>
      <c r="D50" s="330"/>
      <c r="E50" s="331">
        <v>0</v>
      </c>
      <c r="F50" s="331"/>
      <c r="G50" s="331"/>
      <c r="H50" s="331">
        <v>0</v>
      </c>
      <c r="I50" s="331"/>
      <c r="J50" s="331"/>
    </row>
    <row r="51" spans="1:10" x14ac:dyDescent="0.25">
      <c r="A51" s="333" t="s">
        <v>641</v>
      </c>
      <c r="B51" s="327">
        <v>1237</v>
      </c>
      <c r="C51" s="327"/>
      <c r="D51" s="330"/>
      <c r="E51" s="331">
        <v>0</v>
      </c>
      <c r="F51" s="331"/>
      <c r="G51" s="331"/>
      <c r="H51" s="331">
        <v>0</v>
      </c>
      <c r="I51" s="331"/>
      <c r="J51" s="331"/>
    </row>
    <row r="52" spans="1:10" x14ac:dyDescent="0.25">
      <c r="A52" s="333" t="s">
        <v>642</v>
      </c>
      <c r="B52" s="327">
        <v>1238</v>
      </c>
      <c r="C52" s="327"/>
      <c r="D52" s="330"/>
      <c r="E52" s="331">
        <v>0</v>
      </c>
      <c r="F52" s="331"/>
      <c r="G52" s="331"/>
      <c r="H52" s="331">
        <v>0</v>
      </c>
      <c r="I52" s="331"/>
      <c r="J52" s="331"/>
    </row>
    <row r="53" spans="1:10" x14ac:dyDescent="0.25">
      <c r="A53" s="333"/>
      <c r="B53" s="327">
        <v>1239</v>
      </c>
      <c r="C53" s="327"/>
      <c r="D53" s="330"/>
      <c r="E53" s="331">
        <v>0</v>
      </c>
      <c r="F53" s="331"/>
      <c r="G53" s="331"/>
      <c r="H53" s="331">
        <v>0</v>
      </c>
      <c r="I53" s="331"/>
      <c r="J53" s="331"/>
    </row>
    <row r="54" spans="1:10" ht="25.5" x14ac:dyDescent="0.25">
      <c r="A54" s="329" t="s">
        <v>643</v>
      </c>
      <c r="B54" s="115">
        <v>1240</v>
      </c>
      <c r="C54" s="327"/>
      <c r="D54" s="330"/>
      <c r="E54" s="331">
        <v>0</v>
      </c>
      <c r="F54" s="331"/>
      <c r="G54" s="331"/>
      <c r="H54" s="331">
        <v>0</v>
      </c>
      <c r="I54" s="331"/>
      <c r="J54" s="331"/>
    </row>
  </sheetData>
  <mergeCells count="77">
    <mergeCell ref="E52:G52"/>
    <mergeCell ref="H52:J52"/>
    <mergeCell ref="E53:G53"/>
    <mergeCell ref="H53:J53"/>
    <mergeCell ref="E54:G54"/>
    <mergeCell ref="H54:J54"/>
    <mergeCell ref="E49:G49"/>
    <mergeCell ref="H49:J49"/>
    <mergeCell ref="E50:G50"/>
    <mergeCell ref="H50:J50"/>
    <mergeCell ref="E51:G51"/>
    <mergeCell ref="H51:J51"/>
    <mergeCell ref="E46:G46"/>
    <mergeCell ref="H46:J46"/>
    <mergeCell ref="E47:G47"/>
    <mergeCell ref="H47:J47"/>
    <mergeCell ref="E48:G48"/>
    <mergeCell ref="H48:J48"/>
    <mergeCell ref="E43:G43"/>
    <mergeCell ref="H43:J43"/>
    <mergeCell ref="E44:G44"/>
    <mergeCell ref="H44:J44"/>
    <mergeCell ref="E45:G45"/>
    <mergeCell ref="H45:J45"/>
    <mergeCell ref="E40:G40"/>
    <mergeCell ref="H40:J40"/>
    <mergeCell ref="E41:G41"/>
    <mergeCell ref="H41:J41"/>
    <mergeCell ref="E42:G42"/>
    <mergeCell ref="H42:J42"/>
    <mergeCell ref="E37:G37"/>
    <mergeCell ref="H37:J37"/>
    <mergeCell ref="E38:G38"/>
    <mergeCell ref="H38:J38"/>
    <mergeCell ref="E39:G39"/>
    <mergeCell ref="H39:J39"/>
    <mergeCell ref="E34:G34"/>
    <mergeCell ref="H34:J34"/>
    <mergeCell ref="E35:G35"/>
    <mergeCell ref="H35:J35"/>
    <mergeCell ref="E36:G36"/>
    <mergeCell ref="H36:J36"/>
    <mergeCell ref="E31:G31"/>
    <mergeCell ref="H31:J31"/>
    <mergeCell ref="E32:G32"/>
    <mergeCell ref="H32:J32"/>
    <mergeCell ref="E33:G33"/>
    <mergeCell ref="H33:J33"/>
    <mergeCell ref="A27:J27"/>
    <mergeCell ref="E28:G28"/>
    <mergeCell ref="H28:J28"/>
    <mergeCell ref="E29:G29"/>
    <mergeCell ref="H29:J29"/>
    <mergeCell ref="E30:G30"/>
    <mergeCell ref="H30:J30"/>
    <mergeCell ref="L19:N19"/>
    <mergeCell ref="L21:N21"/>
    <mergeCell ref="L23:N23"/>
    <mergeCell ref="L24:N24"/>
    <mergeCell ref="L25:N25"/>
    <mergeCell ref="L26:N26"/>
    <mergeCell ref="J3:K3"/>
    <mergeCell ref="L3:L4"/>
    <mergeCell ref="M3:M4"/>
    <mergeCell ref="N3:N4"/>
    <mergeCell ref="O3:O4"/>
    <mergeCell ref="P3:P4"/>
    <mergeCell ref="A1:P1"/>
    <mergeCell ref="A2:A4"/>
    <mergeCell ref="B2:B4"/>
    <mergeCell ref="C2:K2"/>
    <mergeCell ref="L2:P2"/>
    <mergeCell ref="C3:D3"/>
    <mergeCell ref="E3:E4"/>
    <mergeCell ref="F3:G3"/>
    <mergeCell ref="H3:H4"/>
    <mergeCell ref="I3:I4"/>
  </mergeCells>
  <pageMargins left="0.16" right="0.16" top="0.45" bottom="0.23" header="0.31496062992125984" footer="0.2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37"/>
  <sheetViews>
    <sheetView topLeftCell="A7" workbookViewId="0">
      <selection activeCell="D29" sqref="D29"/>
    </sheetView>
  </sheetViews>
  <sheetFormatPr defaultRowHeight="15" x14ac:dyDescent="0.25"/>
  <cols>
    <col min="1" max="1" width="84.85546875" style="336" customWidth="1"/>
    <col min="2" max="2" width="9.140625" style="336"/>
    <col min="3" max="3" width="12.28515625" style="336" customWidth="1"/>
    <col min="4" max="5" width="12.140625" style="336" customWidth="1"/>
    <col min="6" max="6" width="13.5703125" style="336" customWidth="1"/>
    <col min="7" max="16384" width="9.140625" style="336"/>
  </cols>
  <sheetData>
    <row r="1" spans="1:6" x14ac:dyDescent="0.25">
      <c r="A1" s="335" t="s">
        <v>644</v>
      </c>
      <c r="B1" s="335"/>
      <c r="C1" s="335"/>
      <c r="D1" s="335"/>
      <c r="E1" s="335"/>
      <c r="F1" s="335"/>
    </row>
    <row r="2" spans="1:6" ht="38.25" x14ac:dyDescent="0.25">
      <c r="A2" s="103" t="s">
        <v>645</v>
      </c>
      <c r="B2" s="103" t="s">
        <v>24</v>
      </c>
      <c r="C2" s="115" t="s">
        <v>646</v>
      </c>
      <c r="D2" s="115" t="s">
        <v>647</v>
      </c>
      <c r="E2" s="115" t="s">
        <v>420</v>
      </c>
      <c r="F2" s="115" t="s">
        <v>648</v>
      </c>
    </row>
    <row r="3" spans="1:6" x14ac:dyDescent="0.25">
      <c r="A3" s="103">
        <v>1</v>
      </c>
      <c r="B3" s="103">
        <v>2</v>
      </c>
      <c r="C3" s="103">
        <v>3</v>
      </c>
      <c r="D3" s="103">
        <v>4</v>
      </c>
      <c r="E3" s="103">
        <v>5</v>
      </c>
      <c r="F3" s="103">
        <v>6</v>
      </c>
    </row>
    <row r="4" spans="1:6" x14ac:dyDescent="0.25">
      <c r="A4" s="217" t="s">
        <v>649</v>
      </c>
      <c r="B4" s="103">
        <v>1310</v>
      </c>
      <c r="C4" s="126">
        <f>SUM(C5:C8)</f>
        <v>0</v>
      </c>
      <c r="D4" s="126">
        <f>SUM(D5:D8)</f>
        <v>0</v>
      </c>
      <c r="E4" s="126">
        <f>SUM(E5:E8)</f>
        <v>0</v>
      </c>
      <c r="F4" s="126">
        <f>C4+D4-E4</f>
        <v>0</v>
      </c>
    </row>
    <row r="5" spans="1:6" x14ac:dyDescent="0.25">
      <c r="A5" s="217" t="s">
        <v>650</v>
      </c>
      <c r="B5" s="107">
        <v>1311</v>
      </c>
      <c r="C5" s="127">
        <v>0</v>
      </c>
      <c r="D5" s="127">
        <v>0</v>
      </c>
      <c r="E5" s="127">
        <v>0</v>
      </c>
      <c r="F5" s="126">
        <f t="shared" ref="F5:F37" si="0">C5+D5-E5</f>
        <v>0</v>
      </c>
    </row>
    <row r="6" spans="1:6" x14ac:dyDescent="0.25">
      <c r="A6" s="217" t="s">
        <v>651</v>
      </c>
      <c r="B6" s="107">
        <v>1312</v>
      </c>
      <c r="C6" s="127">
        <v>0</v>
      </c>
      <c r="D6" s="127">
        <v>0</v>
      </c>
      <c r="E6" s="127">
        <v>0</v>
      </c>
      <c r="F6" s="126">
        <f t="shared" si="0"/>
        <v>0</v>
      </c>
    </row>
    <row r="7" spans="1:6" x14ac:dyDescent="0.25">
      <c r="A7" s="217" t="s">
        <v>652</v>
      </c>
      <c r="B7" s="107">
        <v>1313</v>
      </c>
      <c r="C7" s="127">
        <v>0</v>
      </c>
      <c r="D7" s="127">
        <v>0</v>
      </c>
      <c r="E7" s="127">
        <v>0</v>
      </c>
      <c r="F7" s="126">
        <f t="shared" si="0"/>
        <v>0</v>
      </c>
    </row>
    <row r="8" spans="1:6" x14ac:dyDescent="0.25">
      <c r="A8" s="217" t="s">
        <v>653</v>
      </c>
      <c r="B8" s="107">
        <v>1314</v>
      </c>
      <c r="C8" s="127">
        <v>0</v>
      </c>
      <c r="D8" s="127">
        <v>0</v>
      </c>
      <c r="E8" s="127">
        <v>0</v>
      </c>
      <c r="F8" s="126">
        <f t="shared" si="0"/>
        <v>0</v>
      </c>
    </row>
    <row r="9" spans="1:6" x14ac:dyDescent="0.25">
      <c r="A9" s="217" t="s">
        <v>654</v>
      </c>
      <c r="B9" s="103">
        <v>1320</v>
      </c>
      <c r="C9" s="126">
        <f>SUM(C10:C11)</f>
        <v>6304</v>
      </c>
      <c r="D9" s="126">
        <f>SUM(D10:D11)</f>
        <v>0</v>
      </c>
      <c r="E9" s="126">
        <f>SUM(E10:E11)</f>
        <v>391</v>
      </c>
      <c r="F9" s="126">
        <f t="shared" si="0"/>
        <v>5913</v>
      </c>
    </row>
    <row r="10" spans="1:6" x14ac:dyDescent="0.25">
      <c r="A10" s="217" t="s">
        <v>655</v>
      </c>
      <c r="B10" s="107">
        <v>1321</v>
      </c>
      <c r="C10" s="127">
        <v>6304</v>
      </c>
      <c r="D10" s="127">
        <v>0</v>
      </c>
      <c r="E10" s="127">
        <v>391</v>
      </c>
      <c r="F10" s="126">
        <f t="shared" si="0"/>
        <v>5913</v>
      </c>
    </row>
    <row r="11" spans="1:6" x14ac:dyDescent="0.25">
      <c r="A11" s="217" t="s">
        <v>656</v>
      </c>
      <c r="B11" s="107">
        <v>1322</v>
      </c>
      <c r="C11" s="127">
        <v>0</v>
      </c>
      <c r="D11" s="127">
        <v>0</v>
      </c>
      <c r="E11" s="127">
        <v>0</v>
      </c>
      <c r="F11" s="126">
        <f t="shared" si="0"/>
        <v>0</v>
      </c>
    </row>
    <row r="12" spans="1:6" x14ac:dyDescent="0.25">
      <c r="A12" s="217" t="s">
        <v>657</v>
      </c>
      <c r="B12" s="103">
        <v>1330</v>
      </c>
      <c r="C12" s="126">
        <f>SUM(C13:C14)</f>
        <v>0</v>
      </c>
      <c r="D12" s="126">
        <f>SUM(D13:D14)</f>
        <v>0</v>
      </c>
      <c r="E12" s="126">
        <f>SUM(E13:E14)</f>
        <v>0</v>
      </c>
      <c r="F12" s="126">
        <f t="shared" si="0"/>
        <v>0</v>
      </c>
    </row>
    <row r="13" spans="1:6" x14ac:dyDescent="0.25">
      <c r="A13" s="217" t="s">
        <v>658</v>
      </c>
      <c r="B13" s="107">
        <v>1331</v>
      </c>
      <c r="C13" s="127">
        <v>0</v>
      </c>
      <c r="D13" s="127">
        <v>0</v>
      </c>
      <c r="E13" s="127">
        <v>0</v>
      </c>
      <c r="F13" s="126">
        <f t="shared" si="0"/>
        <v>0</v>
      </c>
    </row>
    <row r="14" spans="1:6" x14ac:dyDescent="0.25">
      <c r="A14" s="217" t="s">
        <v>659</v>
      </c>
      <c r="B14" s="107">
        <v>1332</v>
      </c>
      <c r="C14" s="127">
        <v>0</v>
      </c>
      <c r="D14" s="127">
        <v>0</v>
      </c>
      <c r="E14" s="127">
        <v>0</v>
      </c>
      <c r="F14" s="126">
        <f t="shared" si="0"/>
        <v>0</v>
      </c>
    </row>
    <row r="15" spans="1:6" x14ac:dyDescent="0.25">
      <c r="A15" s="217" t="s">
        <v>660</v>
      </c>
      <c r="B15" s="103">
        <v>1340</v>
      </c>
      <c r="C15" s="126">
        <f>SUM(C16:C17)</f>
        <v>0</v>
      </c>
      <c r="D15" s="126">
        <f>SUM(D16:D17)</f>
        <v>0</v>
      </c>
      <c r="E15" s="126">
        <f>SUM(E16:E17)</f>
        <v>0</v>
      </c>
      <c r="F15" s="126">
        <f t="shared" si="0"/>
        <v>0</v>
      </c>
    </row>
    <row r="16" spans="1:6" x14ac:dyDescent="0.25">
      <c r="A16" s="217" t="s">
        <v>661</v>
      </c>
      <c r="B16" s="107">
        <v>1341</v>
      </c>
      <c r="C16" s="127">
        <v>0</v>
      </c>
      <c r="D16" s="127">
        <v>0</v>
      </c>
      <c r="E16" s="127">
        <v>0</v>
      </c>
      <c r="F16" s="126">
        <f t="shared" si="0"/>
        <v>0</v>
      </c>
    </row>
    <row r="17" spans="1:6" x14ac:dyDescent="0.25">
      <c r="A17" s="290" t="s">
        <v>662</v>
      </c>
      <c r="B17" s="107">
        <v>1342</v>
      </c>
      <c r="C17" s="127">
        <v>0</v>
      </c>
      <c r="D17" s="127">
        <v>0</v>
      </c>
      <c r="E17" s="127">
        <v>0</v>
      </c>
      <c r="F17" s="126">
        <f t="shared" si="0"/>
        <v>0</v>
      </c>
    </row>
    <row r="18" spans="1:6" x14ac:dyDescent="0.25">
      <c r="A18" s="217" t="s">
        <v>663</v>
      </c>
      <c r="B18" s="103">
        <v>1350</v>
      </c>
      <c r="C18" s="126">
        <f>SUM(C19:C22)</f>
        <v>0</v>
      </c>
      <c r="D18" s="126">
        <f>SUM(D19:D22)</f>
        <v>0</v>
      </c>
      <c r="E18" s="126">
        <f>SUM(E19:E22)</f>
        <v>0</v>
      </c>
      <c r="F18" s="126">
        <f t="shared" si="0"/>
        <v>0</v>
      </c>
    </row>
    <row r="19" spans="1:6" x14ac:dyDescent="0.25">
      <c r="A19" s="217" t="s">
        <v>664</v>
      </c>
      <c r="B19" s="107">
        <v>1351</v>
      </c>
      <c r="C19" s="127">
        <v>0</v>
      </c>
      <c r="D19" s="127">
        <v>0</v>
      </c>
      <c r="E19" s="127">
        <v>0</v>
      </c>
      <c r="F19" s="126">
        <f t="shared" si="0"/>
        <v>0</v>
      </c>
    </row>
    <row r="20" spans="1:6" x14ac:dyDescent="0.25">
      <c r="A20" s="290" t="s">
        <v>665</v>
      </c>
      <c r="B20" s="107">
        <v>1352</v>
      </c>
      <c r="C20" s="127">
        <v>0</v>
      </c>
      <c r="D20" s="127">
        <v>0</v>
      </c>
      <c r="E20" s="127">
        <v>0</v>
      </c>
      <c r="F20" s="126">
        <f t="shared" si="0"/>
        <v>0</v>
      </c>
    </row>
    <row r="21" spans="1:6" x14ac:dyDescent="0.25">
      <c r="A21" s="217" t="s">
        <v>666</v>
      </c>
      <c r="B21" s="107">
        <v>1353</v>
      </c>
      <c r="C21" s="127">
        <v>0</v>
      </c>
      <c r="D21" s="127">
        <v>0</v>
      </c>
      <c r="E21" s="127">
        <v>0</v>
      </c>
      <c r="F21" s="126">
        <f t="shared" si="0"/>
        <v>0</v>
      </c>
    </row>
    <row r="22" spans="1:6" x14ac:dyDescent="0.25">
      <c r="A22" s="217" t="s">
        <v>667</v>
      </c>
      <c r="B22" s="107">
        <v>1354</v>
      </c>
      <c r="C22" s="127">
        <v>0</v>
      </c>
      <c r="D22" s="127">
        <v>0</v>
      </c>
      <c r="E22" s="127">
        <v>0</v>
      </c>
      <c r="F22" s="126">
        <f t="shared" si="0"/>
        <v>0</v>
      </c>
    </row>
    <row r="23" spans="1:6" x14ac:dyDescent="0.25">
      <c r="A23" s="217" t="s">
        <v>668</v>
      </c>
      <c r="B23" s="103">
        <v>1360</v>
      </c>
      <c r="C23" s="127">
        <f>SUM(C24:C25)</f>
        <v>0</v>
      </c>
      <c r="D23" s="127">
        <f>SUM(D24:D25)</f>
        <v>0</v>
      </c>
      <c r="E23" s="127">
        <f>SUM(E24:E25)</f>
        <v>0</v>
      </c>
      <c r="F23" s="126">
        <f t="shared" si="0"/>
        <v>0</v>
      </c>
    </row>
    <row r="24" spans="1:6" x14ac:dyDescent="0.25">
      <c r="A24" s="217" t="s">
        <v>669</v>
      </c>
      <c r="B24" s="107">
        <v>1361</v>
      </c>
      <c r="C24" s="127">
        <v>0</v>
      </c>
      <c r="D24" s="127">
        <v>0</v>
      </c>
      <c r="E24" s="127">
        <v>0</v>
      </c>
      <c r="F24" s="126">
        <f t="shared" si="0"/>
        <v>0</v>
      </c>
    </row>
    <row r="25" spans="1:6" x14ac:dyDescent="0.25">
      <c r="A25" s="217" t="s">
        <v>670</v>
      </c>
      <c r="B25" s="107">
        <v>1362</v>
      </c>
      <c r="C25" s="127">
        <v>0</v>
      </c>
      <c r="D25" s="127">
        <v>0</v>
      </c>
      <c r="E25" s="127">
        <v>0</v>
      </c>
      <c r="F25" s="126">
        <f t="shared" si="0"/>
        <v>0</v>
      </c>
    </row>
    <row r="26" spans="1:6" x14ac:dyDescent="0.25">
      <c r="A26" s="217" t="s">
        <v>671</v>
      </c>
      <c r="B26" s="103">
        <v>1370</v>
      </c>
      <c r="C26" s="126">
        <f>SUM(C27:C30)</f>
        <v>34766</v>
      </c>
      <c r="D26" s="126">
        <f>SUM(D27:D30)</f>
        <v>0</v>
      </c>
      <c r="E26" s="126">
        <f>SUM(E27:E30)</f>
        <v>0</v>
      </c>
      <c r="F26" s="126">
        <f t="shared" si="0"/>
        <v>34766</v>
      </c>
    </row>
    <row r="27" spans="1:6" x14ac:dyDescent="0.25">
      <c r="A27" s="217" t="s">
        <v>672</v>
      </c>
      <c r="B27" s="107">
        <v>1371</v>
      </c>
      <c r="C27" s="127">
        <v>0</v>
      </c>
      <c r="D27" s="127">
        <v>0</v>
      </c>
      <c r="E27" s="127">
        <v>0</v>
      </c>
      <c r="F27" s="126">
        <f t="shared" si="0"/>
        <v>0</v>
      </c>
    </row>
    <row r="28" spans="1:6" x14ac:dyDescent="0.25">
      <c r="A28" s="217" t="s">
        <v>673</v>
      </c>
      <c r="B28" s="107">
        <v>1372</v>
      </c>
      <c r="C28" s="127">
        <v>0</v>
      </c>
      <c r="D28" s="127">
        <v>0</v>
      </c>
      <c r="E28" s="127">
        <v>0</v>
      </c>
      <c r="F28" s="126">
        <f t="shared" si="0"/>
        <v>0</v>
      </c>
    </row>
    <row r="29" spans="1:6" ht="15" customHeight="1" x14ac:dyDescent="0.25">
      <c r="A29" s="217" t="s">
        <v>674</v>
      </c>
      <c r="B29" s="107">
        <v>1373</v>
      </c>
      <c r="C29" s="127">
        <v>34766</v>
      </c>
      <c r="D29" s="127">
        <v>0</v>
      </c>
      <c r="E29" s="127">
        <v>0</v>
      </c>
      <c r="F29" s="126">
        <f t="shared" si="0"/>
        <v>34766</v>
      </c>
    </row>
    <row r="30" spans="1:6" x14ac:dyDescent="0.25">
      <c r="A30" s="217" t="s">
        <v>675</v>
      </c>
      <c r="B30" s="107">
        <v>1374</v>
      </c>
      <c r="C30" s="127">
        <v>0</v>
      </c>
      <c r="D30" s="127">
        <v>0</v>
      </c>
      <c r="E30" s="127">
        <v>0</v>
      </c>
      <c r="F30" s="126">
        <f t="shared" si="0"/>
        <v>0</v>
      </c>
    </row>
    <row r="31" spans="1:6" x14ac:dyDescent="0.25">
      <c r="A31" s="217" t="s">
        <v>676</v>
      </c>
      <c r="B31" s="103">
        <v>1380</v>
      </c>
      <c r="C31" s="126">
        <f>SUM(C32:C33)</f>
        <v>0</v>
      </c>
      <c r="D31" s="126">
        <f>SUM(D32:D33)</f>
        <v>0</v>
      </c>
      <c r="E31" s="126">
        <f>SUM(E32:E33)</f>
        <v>0</v>
      </c>
      <c r="F31" s="126">
        <f t="shared" si="0"/>
        <v>0</v>
      </c>
    </row>
    <row r="32" spans="1:6" x14ac:dyDescent="0.25">
      <c r="A32" s="217" t="s">
        <v>677</v>
      </c>
      <c r="B32" s="107">
        <v>1381</v>
      </c>
      <c r="C32" s="127">
        <v>0</v>
      </c>
      <c r="D32" s="127">
        <v>0</v>
      </c>
      <c r="E32" s="127">
        <v>0</v>
      </c>
      <c r="F32" s="126">
        <f t="shared" si="0"/>
        <v>0</v>
      </c>
    </row>
    <row r="33" spans="1:6" x14ac:dyDescent="0.25">
      <c r="A33" s="217" t="s">
        <v>678</v>
      </c>
      <c r="B33" s="107">
        <v>1382</v>
      </c>
      <c r="C33" s="127">
        <v>0</v>
      </c>
      <c r="D33" s="127">
        <v>0</v>
      </c>
      <c r="E33" s="127">
        <v>0</v>
      </c>
      <c r="F33" s="126">
        <f t="shared" si="0"/>
        <v>0</v>
      </c>
    </row>
    <row r="34" spans="1:6" x14ac:dyDescent="0.25">
      <c r="A34" s="217" t="s">
        <v>679</v>
      </c>
      <c r="B34" s="103">
        <v>1390</v>
      </c>
      <c r="C34" s="126">
        <f>SUM(C35:C36)</f>
        <v>0</v>
      </c>
      <c r="D34" s="126">
        <f>SUM(D35:D36)</f>
        <v>0</v>
      </c>
      <c r="E34" s="126">
        <f>SUM(E35:E36)</f>
        <v>0</v>
      </c>
      <c r="F34" s="126">
        <f t="shared" si="0"/>
        <v>0</v>
      </c>
    </row>
    <row r="35" spans="1:6" ht="30" x14ac:dyDescent="0.25">
      <c r="A35" s="217" t="s">
        <v>680</v>
      </c>
      <c r="B35" s="107">
        <v>1391</v>
      </c>
      <c r="C35" s="127">
        <v>0</v>
      </c>
      <c r="D35" s="127">
        <v>0</v>
      </c>
      <c r="E35" s="127">
        <v>0</v>
      </c>
      <c r="F35" s="126">
        <f t="shared" si="0"/>
        <v>0</v>
      </c>
    </row>
    <row r="36" spans="1:6" x14ac:dyDescent="0.25">
      <c r="A36" s="217" t="s">
        <v>681</v>
      </c>
      <c r="B36" s="107">
        <v>1392</v>
      </c>
      <c r="C36" s="127">
        <v>0</v>
      </c>
      <c r="D36" s="127">
        <v>0</v>
      </c>
      <c r="E36" s="127">
        <v>0</v>
      </c>
      <c r="F36" s="126">
        <f t="shared" si="0"/>
        <v>0</v>
      </c>
    </row>
    <row r="37" spans="1:6" x14ac:dyDescent="0.25">
      <c r="A37" s="219" t="s">
        <v>190</v>
      </c>
      <c r="B37" s="103">
        <v>1400</v>
      </c>
      <c r="C37" s="126">
        <f>C34+C31+C26+C23+C18+C15+C12+C9+C4</f>
        <v>41070</v>
      </c>
      <c r="D37" s="126">
        <f>D34+D31+D26+D23+D18+D15+D12+D9+D4</f>
        <v>0</v>
      </c>
      <c r="E37" s="126">
        <f>E34+E31+E26+E23+E18+E15+E12+E9+E4</f>
        <v>391</v>
      </c>
      <c r="F37" s="126">
        <f t="shared" si="0"/>
        <v>40679</v>
      </c>
    </row>
  </sheetData>
  <mergeCells count="1">
    <mergeCell ref="A1:F1"/>
  </mergeCells>
  <pageMargins left="0.16" right="0.16" top="0.18" bottom="0.16" header="0.16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21"/>
  <sheetViews>
    <sheetView zoomScaleNormal="100" workbookViewId="0">
      <selection activeCell="G5" sqref="G5:H5"/>
    </sheetView>
  </sheetViews>
  <sheetFormatPr defaultRowHeight="15" x14ac:dyDescent="0.25"/>
  <cols>
    <col min="1" max="1" width="46" style="72" customWidth="1"/>
    <col min="2" max="2" width="40.5703125" style="72" customWidth="1"/>
    <col min="3" max="3" width="6.28515625" style="72" customWidth="1"/>
    <col min="4" max="4" width="9.28515625" style="72" customWidth="1"/>
    <col min="5" max="5" width="9.140625" style="72"/>
    <col min="6" max="6" width="0" style="72" hidden="1" customWidth="1"/>
    <col min="7" max="7" width="9.140625" style="72" customWidth="1"/>
    <col min="8" max="9" width="9.140625" style="72"/>
    <col min="10" max="10" width="0" style="72" hidden="1" customWidth="1"/>
    <col min="11" max="16384" width="9.140625" style="72"/>
  </cols>
  <sheetData>
    <row r="1" spans="1:11" ht="44.25" customHeight="1" x14ac:dyDescent="0.25">
      <c r="G1" s="74" t="s">
        <v>97</v>
      </c>
      <c r="H1" s="74"/>
      <c r="I1" s="74"/>
      <c r="J1" s="74"/>
      <c r="K1" s="74"/>
    </row>
    <row r="2" spans="1:11" x14ac:dyDescent="0.25">
      <c r="A2" s="75"/>
      <c r="B2" s="75"/>
      <c r="C2" s="75"/>
      <c r="D2" s="75"/>
      <c r="I2" s="76" t="s">
        <v>1</v>
      </c>
      <c r="J2" s="76"/>
      <c r="K2" s="76"/>
    </row>
    <row r="3" spans="1:11" x14ac:dyDescent="0.25">
      <c r="A3" s="75"/>
      <c r="B3" s="75"/>
      <c r="C3" s="77" t="s">
        <v>2</v>
      </c>
      <c r="D3" s="77"/>
      <c r="E3" s="77"/>
      <c r="F3" s="77"/>
      <c r="G3" s="77"/>
      <c r="I3" s="78" t="s">
        <v>98</v>
      </c>
      <c r="J3" s="78"/>
      <c r="K3" s="79" t="s">
        <v>3</v>
      </c>
    </row>
    <row r="4" spans="1:11" x14ac:dyDescent="0.25">
      <c r="A4" s="80" t="s">
        <v>4</v>
      </c>
      <c r="B4" s="81" t="str">
        <f>[1]ЗАПОЛНИТЬ!B3</f>
        <v>ЖИТОМИРСЬКА ОБЛАСНА РАДА</v>
      </c>
      <c r="C4" s="81"/>
      <c r="D4" s="81"/>
      <c r="E4" s="81"/>
      <c r="F4" s="81"/>
      <c r="G4" s="82" t="s">
        <v>6</v>
      </c>
      <c r="H4" s="83"/>
      <c r="I4" s="84" t="str">
        <f>[1]ЗАПОЛНИТЬ!B13</f>
        <v>13576948</v>
      </c>
      <c r="J4" s="85"/>
      <c r="K4" s="85"/>
    </row>
    <row r="5" spans="1:11" x14ac:dyDescent="0.25">
      <c r="A5" s="80" t="s">
        <v>7</v>
      </c>
      <c r="B5" s="86" t="str">
        <f>[1]ЗАПОЛНИТЬ!B5</f>
        <v>КОРОЛЬОВСЬКИЙ</v>
      </c>
      <c r="C5" s="86"/>
      <c r="D5" s="86"/>
      <c r="E5" s="86"/>
      <c r="F5" s="86"/>
      <c r="G5" s="82" t="s">
        <v>8</v>
      </c>
      <c r="H5" s="83"/>
      <c r="I5" s="87" t="str">
        <f>[1]ЗАПОЛНИТЬ!B14</f>
        <v>UA18040190010281147</v>
      </c>
      <c r="J5" s="87"/>
      <c r="K5" s="87"/>
    </row>
    <row r="6" spans="1:11" x14ac:dyDescent="0.25">
      <c r="A6" s="88" t="s">
        <v>9</v>
      </c>
      <c r="B6" s="89" t="str">
        <f>[1]ЗАПОЛНИТЬ!D15</f>
        <v>Орган місцевого самоврядування</v>
      </c>
      <c r="C6" s="86"/>
      <c r="D6" s="86"/>
      <c r="E6" s="86"/>
      <c r="F6" s="86"/>
      <c r="G6" s="82" t="s">
        <v>10</v>
      </c>
      <c r="H6" s="83"/>
      <c r="I6" s="90">
        <f>[1]ЗАПОЛНИТЬ!B15</f>
        <v>420</v>
      </c>
      <c r="J6" s="91"/>
      <c r="K6" s="92"/>
    </row>
    <row r="7" spans="1:11" x14ac:dyDescent="0.25">
      <c r="A7" s="80" t="s">
        <v>11</v>
      </c>
      <c r="B7" s="93" t="s">
        <v>12</v>
      </c>
      <c r="C7" s="93"/>
      <c r="D7" s="93"/>
      <c r="E7" s="93"/>
      <c r="F7" s="93"/>
      <c r="G7" s="82" t="s">
        <v>13</v>
      </c>
      <c r="H7" s="83"/>
      <c r="I7" s="94" t="s">
        <v>14</v>
      </c>
      <c r="J7" s="95"/>
      <c r="K7" s="95"/>
    </row>
    <row r="8" spans="1:11" x14ac:dyDescent="0.25">
      <c r="A8" s="80" t="s">
        <v>15</v>
      </c>
      <c r="B8" s="93" t="s">
        <v>16</v>
      </c>
      <c r="C8" s="93"/>
      <c r="D8" s="93"/>
      <c r="E8" s="93"/>
      <c r="F8" s="93"/>
      <c r="G8" s="82" t="s">
        <v>17</v>
      </c>
      <c r="H8" s="83"/>
      <c r="I8" s="94" t="s">
        <v>18</v>
      </c>
      <c r="J8" s="95"/>
      <c r="K8" s="95"/>
    </row>
    <row r="9" spans="1:11" x14ac:dyDescent="0.25">
      <c r="A9" s="96" t="s">
        <v>19</v>
      </c>
      <c r="B9" s="96"/>
      <c r="C9" s="75"/>
      <c r="D9" s="75"/>
      <c r="E9" s="97"/>
      <c r="F9" s="97"/>
      <c r="G9" s="97"/>
    </row>
    <row r="10" spans="1:11" x14ac:dyDescent="0.25">
      <c r="A10" s="96" t="s">
        <v>20</v>
      </c>
      <c r="B10" s="96"/>
      <c r="C10" s="75"/>
      <c r="D10" s="75"/>
      <c r="E10" s="75"/>
      <c r="F10" s="75"/>
      <c r="G10" s="75"/>
    </row>
    <row r="11" spans="1:11" x14ac:dyDescent="0.25">
      <c r="A11" s="98" t="s">
        <v>99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x14ac:dyDescent="0.25">
      <c r="A12" s="98" t="str">
        <f>CONCATENATE("за рік",[1]ЗАПОЛНИТЬ!$B$17," ",LEFT([1]ЗАПОЛНИТЬ!$C$17,5),"року")</f>
        <v>за рік 2021 року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x14ac:dyDescent="0.25">
      <c r="A13" s="99" t="s">
        <v>100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5">
      <c r="G14" s="100" t="s">
        <v>101</v>
      </c>
      <c r="J14" s="72" t="s">
        <v>102</v>
      </c>
    </row>
    <row r="15" spans="1:11" ht="42.75" x14ac:dyDescent="0.25">
      <c r="A15" s="101" t="s">
        <v>103</v>
      </c>
      <c r="B15" s="102"/>
      <c r="C15" s="103" t="s">
        <v>24</v>
      </c>
      <c r="D15" s="104" t="s">
        <v>104</v>
      </c>
      <c r="E15" s="104"/>
      <c r="F15" s="104"/>
      <c r="G15" s="104"/>
      <c r="H15" s="104" t="s">
        <v>105</v>
      </c>
      <c r="I15" s="104"/>
      <c r="J15" s="104"/>
      <c r="K15" s="104"/>
    </row>
    <row r="16" spans="1:11" x14ac:dyDescent="0.25">
      <c r="A16" s="101">
        <v>1</v>
      </c>
      <c r="B16" s="102"/>
      <c r="C16" s="103">
        <v>2</v>
      </c>
      <c r="D16" s="104">
        <v>3</v>
      </c>
      <c r="E16" s="104"/>
      <c r="F16" s="104"/>
      <c r="G16" s="104"/>
      <c r="H16" s="104">
        <v>4</v>
      </c>
      <c r="I16" s="104"/>
      <c r="J16" s="104"/>
      <c r="K16" s="104"/>
    </row>
    <row r="17" spans="1:11" x14ac:dyDescent="0.25">
      <c r="A17" s="105" t="s">
        <v>106</v>
      </c>
      <c r="B17" s="106"/>
      <c r="C17" s="107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5" t="s">
        <v>107</v>
      </c>
      <c r="B18" s="106"/>
      <c r="C18" s="103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9" t="s">
        <v>108</v>
      </c>
      <c r="B19" s="110"/>
      <c r="C19" s="107">
        <v>2010</v>
      </c>
      <c r="D19" s="108">
        <v>44928060</v>
      </c>
      <c r="E19" s="108"/>
      <c r="F19" s="108"/>
      <c r="G19" s="108"/>
      <c r="H19" s="108">
        <v>37727103</v>
      </c>
      <c r="I19" s="108"/>
      <c r="J19" s="108"/>
      <c r="K19" s="108"/>
    </row>
    <row r="20" spans="1:11" ht="15.75" customHeight="1" x14ac:dyDescent="0.25">
      <c r="A20" s="109" t="s">
        <v>109</v>
      </c>
      <c r="B20" s="110"/>
      <c r="C20" s="107">
        <v>2020</v>
      </c>
      <c r="D20" s="108">
        <f>[1]Ф.4.1.ЗВЕД!J24</f>
        <v>0</v>
      </c>
      <c r="E20" s="108"/>
      <c r="F20" s="108"/>
      <c r="G20" s="108"/>
      <c r="H20" s="108">
        <v>0</v>
      </c>
      <c r="I20" s="108"/>
      <c r="J20" s="108"/>
      <c r="K20" s="108"/>
    </row>
    <row r="21" spans="1:11" x14ac:dyDescent="0.25">
      <c r="A21" s="109" t="s">
        <v>110</v>
      </c>
      <c r="B21" s="110"/>
      <c r="C21" s="107">
        <v>2030</v>
      </c>
      <c r="D21" s="108">
        <v>380</v>
      </c>
      <c r="E21" s="108"/>
      <c r="F21" s="108"/>
      <c r="G21" s="108"/>
      <c r="H21" s="108">
        <v>0</v>
      </c>
      <c r="I21" s="108"/>
      <c r="J21" s="108"/>
      <c r="K21" s="108"/>
    </row>
    <row r="22" spans="1:11" x14ac:dyDescent="0.25">
      <c r="A22" s="109" t="s">
        <v>111</v>
      </c>
      <c r="B22" s="110"/>
      <c r="C22" s="107">
        <v>2040</v>
      </c>
      <c r="D22" s="108">
        <v>0</v>
      </c>
      <c r="E22" s="108"/>
      <c r="F22" s="108"/>
      <c r="G22" s="108"/>
      <c r="H22" s="108">
        <v>0</v>
      </c>
      <c r="I22" s="108"/>
      <c r="J22" s="108"/>
      <c r="K22" s="108"/>
    </row>
    <row r="23" spans="1:11" x14ac:dyDescent="0.25">
      <c r="A23" s="109" t="s">
        <v>112</v>
      </c>
      <c r="B23" s="110"/>
      <c r="C23" s="107">
        <v>2050</v>
      </c>
      <c r="D23" s="108">
        <v>0</v>
      </c>
      <c r="E23" s="108"/>
      <c r="F23" s="108"/>
      <c r="G23" s="108"/>
      <c r="H23" s="108">
        <v>0</v>
      </c>
      <c r="I23" s="108"/>
      <c r="J23" s="108"/>
      <c r="K23" s="108"/>
    </row>
    <row r="24" spans="1:11" x14ac:dyDescent="0.25">
      <c r="A24" s="105" t="s">
        <v>113</v>
      </c>
      <c r="B24" s="106"/>
      <c r="C24" s="103">
        <v>2080</v>
      </c>
      <c r="D24" s="111">
        <f>SUM(D19:G23)</f>
        <v>44928440</v>
      </c>
      <c r="E24" s="111"/>
      <c r="F24" s="111"/>
      <c r="G24" s="111"/>
      <c r="H24" s="111">
        <f>SUM(H19:K23)</f>
        <v>37727103</v>
      </c>
      <c r="I24" s="111"/>
      <c r="J24" s="111"/>
      <c r="K24" s="111"/>
    </row>
    <row r="25" spans="1:11" x14ac:dyDescent="0.25">
      <c r="A25" s="105" t="s">
        <v>114</v>
      </c>
      <c r="B25" s="106"/>
      <c r="C25" s="103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9" t="s">
        <v>115</v>
      </c>
      <c r="B26" s="110"/>
      <c r="C26" s="107">
        <v>2090</v>
      </c>
      <c r="D26" s="108">
        <v>0</v>
      </c>
      <c r="E26" s="108"/>
      <c r="F26" s="108"/>
      <c r="G26" s="108"/>
      <c r="H26" s="108">
        <v>0</v>
      </c>
      <c r="I26" s="108"/>
      <c r="J26" s="108"/>
      <c r="K26" s="108"/>
    </row>
    <row r="27" spans="1:11" x14ac:dyDescent="0.25">
      <c r="A27" s="109" t="s">
        <v>116</v>
      </c>
      <c r="B27" s="110"/>
      <c r="C27" s="107">
        <v>2100</v>
      </c>
      <c r="D27" s="108">
        <v>0</v>
      </c>
      <c r="E27" s="108"/>
      <c r="F27" s="108"/>
      <c r="G27" s="108"/>
      <c r="H27" s="108">
        <v>0</v>
      </c>
      <c r="I27" s="108"/>
      <c r="J27" s="108"/>
      <c r="K27" s="108"/>
    </row>
    <row r="28" spans="1:11" x14ac:dyDescent="0.25">
      <c r="A28" s="109" t="s">
        <v>117</v>
      </c>
      <c r="B28" s="110"/>
      <c r="C28" s="107">
        <v>2110</v>
      </c>
      <c r="D28" s="108">
        <v>11862181</v>
      </c>
      <c r="E28" s="108"/>
      <c r="F28" s="108"/>
      <c r="G28" s="108"/>
      <c r="H28" s="108">
        <v>771548</v>
      </c>
      <c r="I28" s="108"/>
      <c r="J28" s="108"/>
      <c r="K28" s="108"/>
    </row>
    <row r="29" spans="1:11" x14ac:dyDescent="0.25">
      <c r="A29" s="109" t="s">
        <v>118</v>
      </c>
      <c r="B29" s="110"/>
      <c r="C29" s="107">
        <v>2120</v>
      </c>
      <c r="D29" s="108">
        <v>0</v>
      </c>
      <c r="E29" s="108"/>
      <c r="F29" s="108"/>
      <c r="G29" s="108"/>
      <c r="H29" s="108">
        <v>0</v>
      </c>
      <c r="I29" s="108"/>
      <c r="J29" s="108"/>
      <c r="K29" s="108"/>
    </row>
    <row r="30" spans="1:11" x14ac:dyDescent="0.25">
      <c r="A30" s="109" t="s">
        <v>119</v>
      </c>
      <c r="B30" s="110"/>
      <c r="C30" s="107">
        <v>2130</v>
      </c>
      <c r="D30" s="108">
        <v>0</v>
      </c>
      <c r="E30" s="108"/>
      <c r="F30" s="108"/>
      <c r="G30" s="108"/>
      <c r="H30" s="108">
        <v>0</v>
      </c>
      <c r="I30" s="108"/>
      <c r="J30" s="108"/>
      <c r="K30" s="108"/>
    </row>
    <row r="31" spans="1:11" x14ac:dyDescent="0.25">
      <c r="A31" s="105" t="s">
        <v>120</v>
      </c>
      <c r="B31" s="106"/>
      <c r="C31" s="103">
        <v>2170</v>
      </c>
      <c r="D31" s="111">
        <f>SUM(D26:G30)</f>
        <v>11862181</v>
      </c>
      <c r="E31" s="111"/>
      <c r="F31" s="111"/>
      <c r="G31" s="111"/>
      <c r="H31" s="111">
        <f>SUM(H26:K30)</f>
        <v>771548</v>
      </c>
      <c r="I31" s="111"/>
      <c r="J31" s="111"/>
      <c r="K31" s="111"/>
    </row>
    <row r="32" spans="1:11" x14ac:dyDescent="0.25">
      <c r="A32" s="105" t="s">
        <v>121</v>
      </c>
      <c r="B32" s="106"/>
      <c r="C32" s="103">
        <v>2200</v>
      </c>
      <c r="D32" s="111">
        <f>D31+D24</f>
        <v>56790621</v>
      </c>
      <c r="E32" s="111"/>
      <c r="F32" s="111"/>
      <c r="G32" s="111"/>
      <c r="H32" s="111">
        <f>H31+H24</f>
        <v>38498651</v>
      </c>
      <c r="I32" s="111"/>
      <c r="J32" s="111"/>
      <c r="K32" s="111"/>
    </row>
    <row r="33" spans="1:11" x14ac:dyDescent="0.25">
      <c r="A33" s="105" t="s">
        <v>122</v>
      </c>
      <c r="B33" s="106"/>
      <c r="C33" s="107"/>
      <c r="D33" s="108"/>
      <c r="E33" s="108"/>
      <c r="F33" s="108"/>
      <c r="G33" s="108"/>
      <c r="H33" s="108"/>
      <c r="I33" s="108"/>
      <c r="J33" s="108"/>
      <c r="K33" s="108"/>
    </row>
    <row r="34" spans="1:11" x14ac:dyDescent="0.25">
      <c r="A34" s="105" t="s">
        <v>123</v>
      </c>
      <c r="B34" s="106"/>
      <c r="C34" s="103"/>
      <c r="D34" s="108"/>
      <c r="E34" s="108"/>
      <c r="F34" s="108"/>
      <c r="G34" s="108"/>
      <c r="H34" s="108"/>
      <c r="I34" s="108"/>
      <c r="J34" s="108"/>
      <c r="K34" s="108"/>
    </row>
    <row r="35" spans="1:11" x14ac:dyDescent="0.25">
      <c r="A35" s="109" t="s">
        <v>124</v>
      </c>
      <c r="B35" s="110"/>
      <c r="C35" s="107">
        <v>2210</v>
      </c>
      <c r="D35" s="108">
        <v>28125216</v>
      </c>
      <c r="E35" s="108"/>
      <c r="F35" s="108"/>
      <c r="G35" s="108"/>
      <c r="H35" s="108">
        <v>25909164</v>
      </c>
      <c r="I35" s="108"/>
      <c r="J35" s="108"/>
      <c r="K35" s="108"/>
    </row>
    <row r="36" spans="1:11" ht="15.75" customHeight="1" x14ac:dyDescent="0.25">
      <c r="A36" s="109" t="s">
        <v>125</v>
      </c>
      <c r="B36" s="110"/>
      <c r="C36" s="107">
        <v>2220</v>
      </c>
      <c r="D36" s="108">
        <v>0</v>
      </c>
      <c r="E36" s="108"/>
      <c r="F36" s="108"/>
      <c r="G36" s="108"/>
      <c r="H36" s="108">
        <v>0</v>
      </c>
      <c r="I36" s="108"/>
      <c r="J36" s="108"/>
      <c r="K36" s="108"/>
    </row>
    <row r="37" spans="1:11" x14ac:dyDescent="0.25">
      <c r="A37" s="109" t="s">
        <v>126</v>
      </c>
      <c r="B37" s="110"/>
      <c r="C37" s="107">
        <v>2230</v>
      </c>
      <c r="D37" s="108">
        <v>0</v>
      </c>
      <c r="E37" s="108"/>
      <c r="F37" s="108"/>
      <c r="G37" s="108"/>
      <c r="H37" s="108">
        <v>0</v>
      </c>
      <c r="I37" s="108"/>
      <c r="J37" s="108"/>
      <c r="K37" s="108"/>
    </row>
    <row r="38" spans="1:11" x14ac:dyDescent="0.25">
      <c r="A38" s="109" t="s">
        <v>127</v>
      </c>
      <c r="B38" s="110"/>
      <c r="C38" s="107">
        <v>2240</v>
      </c>
      <c r="D38" s="108">
        <v>0</v>
      </c>
      <c r="E38" s="108"/>
      <c r="F38" s="108"/>
      <c r="G38" s="108"/>
      <c r="H38" s="108">
        <v>0</v>
      </c>
      <c r="I38" s="108"/>
      <c r="J38" s="108"/>
      <c r="K38" s="108"/>
    </row>
    <row r="39" spans="1:11" x14ac:dyDescent="0.25">
      <c r="A39" s="109" t="s">
        <v>128</v>
      </c>
      <c r="B39" s="110"/>
      <c r="C39" s="107">
        <v>2250</v>
      </c>
      <c r="D39" s="108">
        <v>30135</v>
      </c>
      <c r="E39" s="108"/>
      <c r="F39" s="108"/>
      <c r="G39" s="108"/>
      <c r="H39" s="108">
        <v>30010</v>
      </c>
      <c r="I39" s="108"/>
      <c r="J39" s="108"/>
      <c r="K39" s="108"/>
    </row>
    <row r="40" spans="1:11" x14ac:dyDescent="0.25">
      <c r="A40" s="105" t="s">
        <v>129</v>
      </c>
      <c r="B40" s="106"/>
      <c r="C40" s="103">
        <v>2290</v>
      </c>
      <c r="D40" s="111">
        <f>SUM(D35:G39)</f>
        <v>28155351</v>
      </c>
      <c r="E40" s="111"/>
      <c r="F40" s="111"/>
      <c r="G40" s="111"/>
      <c r="H40" s="111">
        <f>SUM(H35:K39)</f>
        <v>25939174</v>
      </c>
      <c r="I40" s="111"/>
      <c r="J40" s="111"/>
      <c r="K40" s="111"/>
    </row>
    <row r="41" spans="1:11" x14ac:dyDescent="0.25">
      <c r="A41" s="105" t="s">
        <v>130</v>
      </c>
      <c r="B41" s="106"/>
      <c r="C41" s="103"/>
      <c r="D41" s="108"/>
      <c r="E41" s="108"/>
      <c r="F41" s="108"/>
      <c r="G41" s="108"/>
      <c r="H41" s="108"/>
      <c r="I41" s="108"/>
      <c r="J41" s="108"/>
      <c r="K41" s="108"/>
    </row>
    <row r="42" spans="1:11" x14ac:dyDescent="0.25">
      <c r="A42" s="109" t="s">
        <v>117</v>
      </c>
      <c r="B42" s="110"/>
      <c r="C42" s="107">
        <v>2300</v>
      </c>
      <c r="D42" s="108">
        <v>11862181</v>
      </c>
      <c r="E42" s="108"/>
      <c r="F42" s="108"/>
      <c r="G42" s="108"/>
      <c r="H42" s="108">
        <v>771548</v>
      </c>
      <c r="I42" s="108"/>
      <c r="J42" s="108"/>
      <c r="K42" s="108"/>
    </row>
    <row r="43" spans="1:11" x14ac:dyDescent="0.25">
      <c r="A43" s="109" t="s">
        <v>131</v>
      </c>
      <c r="B43" s="110"/>
      <c r="C43" s="107">
        <v>2310</v>
      </c>
      <c r="D43" s="108">
        <v>17211817</v>
      </c>
      <c r="E43" s="108"/>
      <c r="F43" s="108"/>
      <c r="G43" s="108"/>
      <c r="H43" s="108">
        <v>12273591</v>
      </c>
      <c r="I43" s="108"/>
      <c r="J43" s="108"/>
      <c r="K43" s="108"/>
    </row>
    <row r="44" spans="1:11" ht="15.75" customHeight="1" x14ac:dyDescent="0.25">
      <c r="A44" s="105" t="s">
        <v>132</v>
      </c>
      <c r="B44" s="106"/>
      <c r="C44" s="103">
        <v>2340</v>
      </c>
      <c r="D44" s="111">
        <f>SUM(D42:G43)</f>
        <v>29073998</v>
      </c>
      <c r="E44" s="111"/>
      <c r="F44" s="111"/>
      <c r="G44" s="111"/>
      <c r="H44" s="111">
        <f>SUM(H42:K43)</f>
        <v>13045139</v>
      </c>
      <c r="I44" s="111"/>
      <c r="J44" s="111"/>
      <c r="K44" s="111"/>
    </row>
    <row r="45" spans="1:11" x14ac:dyDescent="0.25">
      <c r="A45" s="105" t="s">
        <v>133</v>
      </c>
      <c r="B45" s="106"/>
      <c r="C45" s="103">
        <v>2380</v>
      </c>
      <c r="D45" s="108">
        <f>D44+D40</f>
        <v>57229349</v>
      </c>
      <c r="E45" s="108"/>
      <c r="F45" s="108"/>
      <c r="G45" s="108"/>
      <c r="H45" s="108">
        <f>H44+H40</f>
        <v>38984313</v>
      </c>
      <c r="I45" s="108"/>
      <c r="J45" s="108"/>
      <c r="K45" s="108"/>
    </row>
    <row r="46" spans="1:11" x14ac:dyDescent="0.25">
      <c r="A46" s="105" t="s">
        <v>134</v>
      </c>
      <c r="B46" s="106"/>
      <c r="C46" s="103">
        <v>2390</v>
      </c>
      <c r="D46" s="108">
        <f>D32-D45</f>
        <v>-438728</v>
      </c>
      <c r="E46" s="108"/>
      <c r="F46" s="108"/>
      <c r="G46" s="108"/>
      <c r="H46" s="108">
        <f>H32-H45</f>
        <v>-485662</v>
      </c>
      <c r="I46" s="108"/>
      <c r="J46" s="108"/>
      <c r="K46" s="108"/>
    </row>
    <row r="47" spans="1:11" x14ac:dyDescent="0.25">
      <c r="A47" s="112"/>
      <c r="B47" s="112"/>
      <c r="C47" s="113"/>
      <c r="D47" s="114"/>
      <c r="E47" s="114"/>
      <c r="F47" s="114"/>
      <c r="G47" s="114"/>
      <c r="H47" s="114"/>
      <c r="I47" s="114"/>
      <c r="J47" s="114"/>
      <c r="K47" s="114"/>
    </row>
    <row r="49" spans="1:11" x14ac:dyDescent="0.25">
      <c r="A49" s="99" t="s">
        <v>135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1" spans="1:11" ht="25.5" x14ac:dyDescent="0.25">
      <c r="A51" s="101" t="s">
        <v>136</v>
      </c>
      <c r="B51" s="102"/>
      <c r="C51" s="115" t="s">
        <v>24</v>
      </c>
      <c r="D51" s="104" t="s">
        <v>104</v>
      </c>
      <c r="E51" s="104"/>
      <c r="F51" s="104"/>
      <c r="G51" s="104"/>
      <c r="H51" s="104" t="s">
        <v>105</v>
      </c>
      <c r="I51" s="104"/>
      <c r="J51" s="104"/>
      <c r="K51" s="104"/>
    </row>
    <row r="52" spans="1:11" x14ac:dyDescent="0.25">
      <c r="A52" s="101">
        <v>1</v>
      </c>
      <c r="B52" s="102"/>
      <c r="C52" s="103">
        <v>2</v>
      </c>
      <c r="D52" s="104">
        <v>3</v>
      </c>
      <c r="E52" s="104"/>
      <c r="F52" s="104"/>
      <c r="G52" s="104"/>
      <c r="H52" s="104">
        <v>4</v>
      </c>
      <c r="I52" s="104"/>
      <c r="J52" s="104"/>
      <c r="K52" s="104"/>
    </row>
    <row r="53" spans="1:11" x14ac:dyDescent="0.25">
      <c r="A53" s="109" t="s">
        <v>137</v>
      </c>
      <c r="B53" s="110"/>
      <c r="C53" s="107">
        <v>2420</v>
      </c>
      <c r="D53" s="108">
        <v>45086478</v>
      </c>
      <c r="E53" s="108"/>
      <c r="F53" s="108"/>
      <c r="G53" s="108"/>
      <c r="H53" s="108">
        <v>27204313</v>
      </c>
      <c r="I53" s="108"/>
      <c r="J53" s="108"/>
      <c r="K53" s="108"/>
    </row>
    <row r="54" spans="1:11" x14ac:dyDescent="0.25">
      <c r="A54" s="109" t="s">
        <v>138</v>
      </c>
      <c r="B54" s="110"/>
      <c r="C54" s="107">
        <v>2430</v>
      </c>
      <c r="D54" s="108">
        <v>0</v>
      </c>
      <c r="E54" s="108"/>
      <c r="F54" s="108"/>
      <c r="G54" s="108"/>
      <c r="H54" s="108">
        <v>0</v>
      </c>
      <c r="I54" s="108"/>
      <c r="J54" s="108"/>
      <c r="K54" s="108"/>
    </row>
    <row r="55" spans="1:11" ht="15.75" customHeight="1" x14ac:dyDescent="0.25">
      <c r="A55" s="109" t="s">
        <v>139</v>
      </c>
      <c r="B55" s="110"/>
      <c r="C55" s="107">
        <v>2440</v>
      </c>
      <c r="D55" s="108">
        <v>0</v>
      </c>
      <c r="E55" s="108"/>
      <c r="F55" s="108"/>
      <c r="G55" s="108"/>
      <c r="H55" s="108">
        <v>0</v>
      </c>
      <c r="I55" s="108"/>
      <c r="J55" s="108"/>
      <c r="K55" s="108"/>
    </row>
    <row r="56" spans="1:11" x14ac:dyDescent="0.25">
      <c r="A56" s="109" t="s">
        <v>140</v>
      </c>
      <c r="B56" s="110"/>
      <c r="C56" s="107">
        <v>2450</v>
      </c>
      <c r="D56" s="108">
        <v>0</v>
      </c>
      <c r="E56" s="108"/>
      <c r="F56" s="108"/>
      <c r="G56" s="108"/>
      <c r="H56" s="108">
        <v>0</v>
      </c>
      <c r="I56" s="108"/>
      <c r="J56" s="108"/>
      <c r="K56" s="108"/>
    </row>
    <row r="57" spans="1:11" ht="15.75" customHeight="1" x14ac:dyDescent="0.25">
      <c r="A57" s="109" t="s">
        <v>141</v>
      </c>
      <c r="B57" s="110"/>
      <c r="C57" s="107">
        <v>2460</v>
      </c>
      <c r="D57" s="108">
        <v>0</v>
      </c>
      <c r="E57" s="108"/>
      <c r="F57" s="108"/>
      <c r="G57" s="108"/>
      <c r="H57" s="108">
        <v>0</v>
      </c>
      <c r="I57" s="108"/>
      <c r="J57" s="108"/>
      <c r="K57" s="108"/>
    </row>
    <row r="58" spans="1:11" x14ac:dyDescent="0.25">
      <c r="A58" s="109" t="s">
        <v>142</v>
      </c>
      <c r="B58" s="110"/>
      <c r="C58" s="107">
        <v>2470</v>
      </c>
      <c r="D58" s="108">
        <v>0</v>
      </c>
      <c r="E58" s="108"/>
      <c r="F58" s="108"/>
      <c r="G58" s="108"/>
      <c r="H58" s="108">
        <v>0</v>
      </c>
      <c r="I58" s="108"/>
      <c r="J58" s="108"/>
      <c r="K58" s="108"/>
    </row>
    <row r="59" spans="1:11" x14ac:dyDescent="0.25">
      <c r="A59" s="109" t="s">
        <v>143</v>
      </c>
      <c r="B59" s="110"/>
      <c r="C59" s="107">
        <v>2480</v>
      </c>
      <c r="D59" s="108">
        <v>0</v>
      </c>
      <c r="E59" s="108"/>
      <c r="F59" s="108"/>
      <c r="G59" s="108"/>
      <c r="H59" s="108">
        <v>0</v>
      </c>
      <c r="I59" s="108"/>
      <c r="J59" s="108"/>
      <c r="K59" s="108"/>
    </row>
    <row r="60" spans="1:11" x14ac:dyDescent="0.25">
      <c r="A60" s="109" t="s">
        <v>144</v>
      </c>
      <c r="B60" s="110"/>
      <c r="C60" s="107">
        <v>2490</v>
      </c>
      <c r="D60" s="108">
        <v>0</v>
      </c>
      <c r="E60" s="108"/>
      <c r="F60" s="108"/>
      <c r="G60" s="108"/>
      <c r="H60" s="108">
        <v>0</v>
      </c>
      <c r="I60" s="108"/>
      <c r="J60" s="108"/>
      <c r="K60" s="108"/>
    </row>
    <row r="61" spans="1:11" x14ac:dyDescent="0.25">
      <c r="A61" s="109" t="s">
        <v>145</v>
      </c>
      <c r="B61" s="110"/>
      <c r="C61" s="107">
        <v>2500</v>
      </c>
      <c r="D61" s="108">
        <v>0</v>
      </c>
      <c r="E61" s="108"/>
      <c r="F61" s="108"/>
      <c r="G61" s="108"/>
      <c r="H61" s="108">
        <v>0</v>
      </c>
      <c r="I61" s="108"/>
      <c r="J61" s="108"/>
      <c r="K61" s="108"/>
    </row>
    <row r="62" spans="1:11" ht="15.75" customHeight="1" x14ac:dyDescent="0.25">
      <c r="A62" s="109" t="s">
        <v>146</v>
      </c>
      <c r="B62" s="110"/>
      <c r="C62" s="107">
        <v>2510</v>
      </c>
      <c r="D62" s="108">
        <v>12142871</v>
      </c>
      <c r="E62" s="108"/>
      <c r="F62" s="108"/>
      <c r="G62" s="108"/>
      <c r="H62" s="108">
        <v>11780000</v>
      </c>
      <c r="I62" s="108"/>
      <c r="J62" s="108"/>
      <c r="K62" s="108"/>
    </row>
    <row r="63" spans="1:11" x14ac:dyDescent="0.25">
      <c r="A63" s="116" t="s">
        <v>147</v>
      </c>
      <c r="B63" s="117"/>
      <c r="C63" s="118">
        <v>2520</v>
      </c>
      <c r="D63" s="119">
        <f>SUM(D53:G62)</f>
        <v>57229349</v>
      </c>
      <c r="E63" s="120"/>
      <c r="F63" s="120"/>
      <c r="G63" s="120"/>
      <c r="H63" s="119">
        <f>SUM(H53:K62)</f>
        <v>38984313</v>
      </c>
      <c r="I63" s="120"/>
      <c r="J63" s="120"/>
      <c r="K63" s="120"/>
    </row>
    <row r="64" spans="1:11" x14ac:dyDescent="0.25">
      <c r="A64" s="99" t="s">
        <v>148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6" spans="1:11" ht="16.5" customHeight="1" x14ac:dyDescent="0.25">
      <c r="A66" s="121" t="s">
        <v>103</v>
      </c>
      <c r="B66" s="122"/>
      <c r="C66" s="104" t="s">
        <v>24</v>
      </c>
      <c r="D66" s="104" t="s">
        <v>149</v>
      </c>
      <c r="E66" s="104"/>
      <c r="F66" s="104"/>
      <c r="G66" s="104"/>
      <c r="H66" s="104" t="s">
        <v>150</v>
      </c>
      <c r="I66" s="104"/>
      <c r="J66" s="104"/>
      <c r="K66" s="104"/>
    </row>
    <row r="67" spans="1:11" ht="97.5" x14ac:dyDescent="0.25">
      <c r="A67" s="123"/>
      <c r="B67" s="124"/>
      <c r="C67" s="104"/>
      <c r="D67" s="125" t="s">
        <v>151</v>
      </c>
      <c r="E67" s="125" t="s">
        <v>152</v>
      </c>
      <c r="F67" s="125"/>
      <c r="G67" s="125" t="s">
        <v>153</v>
      </c>
      <c r="H67" s="125" t="s">
        <v>154</v>
      </c>
      <c r="I67" s="125" t="s">
        <v>152</v>
      </c>
      <c r="J67" s="125"/>
      <c r="K67" s="125" t="s">
        <v>155</v>
      </c>
    </row>
    <row r="68" spans="1:11" x14ac:dyDescent="0.25">
      <c r="A68" s="101">
        <v>1</v>
      </c>
      <c r="B68" s="102"/>
      <c r="C68" s="103">
        <v>2</v>
      </c>
      <c r="D68" s="103">
        <v>3</v>
      </c>
      <c r="E68" s="103">
        <v>4</v>
      </c>
      <c r="F68" s="103"/>
      <c r="G68" s="103">
        <v>5</v>
      </c>
      <c r="H68" s="103">
        <v>6</v>
      </c>
      <c r="I68" s="103">
        <v>7</v>
      </c>
      <c r="J68" s="103"/>
      <c r="K68" s="103">
        <v>8</v>
      </c>
    </row>
    <row r="69" spans="1:11" x14ac:dyDescent="0.25">
      <c r="A69" s="105" t="s">
        <v>106</v>
      </c>
      <c r="B69" s="106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x14ac:dyDescent="0.25">
      <c r="A70" s="105" t="s">
        <v>115</v>
      </c>
      <c r="B70" s="106"/>
      <c r="C70" s="103">
        <v>2530</v>
      </c>
      <c r="D70" s="126">
        <v>0</v>
      </c>
      <c r="E70" s="126">
        <v>0</v>
      </c>
      <c r="F70" s="126"/>
      <c r="G70" s="126">
        <f>E70-D70</f>
        <v>0</v>
      </c>
      <c r="H70" s="126">
        <v>0</v>
      </c>
      <c r="I70" s="126">
        <v>0</v>
      </c>
      <c r="J70" s="126">
        <v>0</v>
      </c>
      <c r="K70" s="126">
        <f>I70-H70</f>
        <v>0</v>
      </c>
    </row>
    <row r="71" spans="1:11" x14ac:dyDescent="0.25">
      <c r="A71" s="105" t="s">
        <v>116</v>
      </c>
      <c r="B71" s="106"/>
      <c r="C71" s="103">
        <v>2540</v>
      </c>
      <c r="D71" s="126">
        <f>SUM(D72:D75)</f>
        <v>0</v>
      </c>
      <c r="E71" s="126">
        <f>SUM(E72:E75)</f>
        <v>0</v>
      </c>
      <c r="F71" s="126"/>
      <c r="G71" s="126">
        <f t="shared" ref="G71:G103" si="0">E71-D71</f>
        <v>0</v>
      </c>
      <c r="H71" s="126">
        <f>SUM(H72:H75)</f>
        <v>0</v>
      </c>
      <c r="I71" s="126">
        <f>SUM(I72:I75)</f>
        <v>0</v>
      </c>
      <c r="J71" s="126">
        <f>SUM(J72:J75)</f>
        <v>0</v>
      </c>
      <c r="K71" s="126">
        <f t="shared" ref="K71:K103" si="1">I71-H71</f>
        <v>0</v>
      </c>
    </row>
    <row r="72" spans="1:11" x14ac:dyDescent="0.25">
      <c r="A72" s="109" t="s">
        <v>156</v>
      </c>
      <c r="B72" s="110"/>
      <c r="C72" s="107">
        <v>2541</v>
      </c>
      <c r="D72" s="127">
        <v>0</v>
      </c>
      <c r="E72" s="127">
        <v>0</v>
      </c>
      <c r="F72" s="127"/>
      <c r="G72" s="126">
        <f t="shared" si="0"/>
        <v>0</v>
      </c>
      <c r="H72" s="127">
        <v>0</v>
      </c>
      <c r="I72" s="127">
        <v>0</v>
      </c>
      <c r="J72" s="127">
        <v>0</v>
      </c>
      <c r="K72" s="126">
        <f t="shared" si="1"/>
        <v>0</v>
      </c>
    </row>
    <row r="73" spans="1:11" x14ac:dyDescent="0.25">
      <c r="A73" s="109" t="s">
        <v>157</v>
      </c>
      <c r="B73" s="110"/>
      <c r="C73" s="107">
        <v>2542</v>
      </c>
      <c r="D73" s="127">
        <v>0</v>
      </c>
      <c r="E73" s="127">
        <v>0</v>
      </c>
      <c r="F73" s="127"/>
      <c r="G73" s="126">
        <f t="shared" si="0"/>
        <v>0</v>
      </c>
      <c r="H73" s="127">
        <v>0</v>
      </c>
      <c r="I73" s="127">
        <v>0</v>
      </c>
      <c r="J73" s="127">
        <v>0</v>
      </c>
      <c r="K73" s="126">
        <f t="shared" si="1"/>
        <v>0</v>
      </c>
    </row>
    <row r="74" spans="1:11" x14ac:dyDescent="0.25">
      <c r="A74" s="109" t="s">
        <v>158</v>
      </c>
      <c r="B74" s="110"/>
      <c r="C74" s="107">
        <v>2543</v>
      </c>
      <c r="D74" s="127">
        <v>0</v>
      </c>
      <c r="E74" s="127">
        <v>0</v>
      </c>
      <c r="F74" s="127"/>
      <c r="G74" s="126">
        <f t="shared" si="0"/>
        <v>0</v>
      </c>
      <c r="H74" s="127">
        <v>0</v>
      </c>
      <c r="I74" s="127">
        <v>0</v>
      </c>
      <c r="J74" s="127">
        <v>0</v>
      </c>
      <c r="K74" s="126">
        <f t="shared" si="1"/>
        <v>0</v>
      </c>
    </row>
    <row r="75" spans="1:11" x14ac:dyDescent="0.25">
      <c r="A75" s="109" t="s">
        <v>159</v>
      </c>
      <c r="B75" s="110"/>
      <c r="C75" s="107">
        <v>2544</v>
      </c>
      <c r="D75" s="127">
        <v>0</v>
      </c>
      <c r="E75" s="127">
        <v>0</v>
      </c>
      <c r="F75" s="127"/>
      <c r="G75" s="126">
        <f t="shared" si="0"/>
        <v>0</v>
      </c>
      <c r="H75" s="127">
        <v>0</v>
      </c>
      <c r="I75" s="127">
        <v>0</v>
      </c>
      <c r="J75" s="127">
        <v>0</v>
      </c>
      <c r="K75" s="126">
        <f t="shared" si="1"/>
        <v>0</v>
      </c>
    </row>
    <row r="76" spans="1:11" hidden="1" x14ac:dyDescent="0.25">
      <c r="A76" s="109"/>
      <c r="B76" s="110"/>
      <c r="C76" s="107"/>
      <c r="D76" s="127"/>
      <c r="E76" s="127"/>
      <c r="F76" s="127"/>
      <c r="G76" s="126">
        <f t="shared" si="0"/>
        <v>0</v>
      </c>
      <c r="H76" s="127"/>
      <c r="I76" s="127"/>
      <c r="J76" s="127"/>
      <c r="K76" s="126">
        <f t="shared" si="1"/>
        <v>0</v>
      </c>
    </row>
    <row r="77" spans="1:11" x14ac:dyDescent="0.25">
      <c r="A77" s="105" t="s">
        <v>160</v>
      </c>
      <c r="B77" s="106"/>
      <c r="C77" s="103">
        <v>2550</v>
      </c>
      <c r="D77" s="126">
        <v>0</v>
      </c>
      <c r="E77" s="126">
        <v>0</v>
      </c>
      <c r="F77" s="126"/>
      <c r="G77" s="126">
        <f t="shared" si="0"/>
        <v>0</v>
      </c>
      <c r="H77" s="126">
        <v>0</v>
      </c>
      <c r="I77" s="126">
        <v>0</v>
      </c>
      <c r="J77" s="126">
        <v>0</v>
      </c>
      <c r="K77" s="126">
        <f t="shared" si="1"/>
        <v>0</v>
      </c>
    </row>
    <row r="78" spans="1:11" x14ac:dyDescent="0.25">
      <c r="A78" s="105" t="s">
        <v>161</v>
      </c>
      <c r="B78" s="106"/>
      <c r="C78" s="103">
        <v>2560</v>
      </c>
      <c r="D78" s="126">
        <v>0</v>
      </c>
      <c r="E78" s="126">
        <v>0</v>
      </c>
      <c r="F78" s="126"/>
      <c r="G78" s="126">
        <f t="shared" si="0"/>
        <v>0</v>
      </c>
      <c r="H78" s="126">
        <v>0</v>
      </c>
      <c r="I78" s="126">
        <v>0</v>
      </c>
      <c r="J78" s="126">
        <v>0</v>
      </c>
      <c r="K78" s="126">
        <f t="shared" si="1"/>
        <v>0</v>
      </c>
    </row>
    <row r="79" spans="1:11" x14ac:dyDescent="0.25">
      <c r="A79" s="128" t="s">
        <v>162</v>
      </c>
      <c r="B79" s="129"/>
      <c r="C79" s="103">
        <v>2561</v>
      </c>
      <c r="D79" s="126">
        <v>0</v>
      </c>
      <c r="E79" s="126">
        <v>0</v>
      </c>
      <c r="F79" s="126"/>
      <c r="G79" s="126">
        <f t="shared" si="0"/>
        <v>0</v>
      </c>
      <c r="H79" s="126">
        <v>0</v>
      </c>
      <c r="I79" s="126">
        <v>0</v>
      </c>
      <c r="J79" s="126">
        <v>0</v>
      </c>
      <c r="K79" s="126">
        <f t="shared" si="1"/>
        <v>0</v>
      </c>
    </row>
    <row r="80" spans="1:11" x14ac:dyDescent="0.25">
      <c r="A80" s="128" t="s">
        <v>163</v>
      </c>
      <c r="B80" s="129"/>
      <c r="C80" s="103">
        <v>2570</v>
      </c>
      <c r="D80" s="126">
        <v>0</v>
      </c>
      <c r="E80" s="126">
        <v>0</v>
      </c>
      <c r="F80" s="126"/>
      <c r="G80" s="126">
        <f t="shared" si="0"/>
        <v>0</v>
      </c>
      <c r="H80" s="126">
        <v>0</v>
      </c>
      <c r="I80" s="126">
        <v>0</v>
      </c>
      <c r="J80" s="126">
        <v>0</v>
      </c>
      <c r="K80" s="126">
        <f t="shared" si="1"/>
        <v>0</v>
      </c>
    </row>
    <row r="81" spans="1:11" x14ac:dyDescent="0.25">
      <c r="A81" s="105" t="s">
        <v>164</v>
      </c>
      <c r="B81" s="106"/>
      <c r="C81" s="103">
        <v>2580</v>
      </c>
      <c r="D81" s="126">
        <f>SUM(D82:D86)</f>
        <v>0</v>
      </c>
      <c r="E81" s="126">
        <f t="shared" ref="E81:J81" si="2">SUM(E82:E86)</f>
        <v>0</v>
      </c>
      <c r="F81" s="126"/>
      <c r="G81" s="126">
        <f t="shared" si="0"/>
        <v>0</v>
      </c>
      <c r="H81" s="126">
        <f t="shared" si="2"/>
        <v>0</v>
      </c>
      <c r="I81" s="126">
        <f t="shared" si="2"/>
        <v>0</v>
      </c>
      <c r="J81" s="126">
        <f t="shared" si="2"/>
        <v>0</v>
      </c>
      <c r="K81" s="126">
        <f t="shared" si="1"/>
        <v>0</v>
      </c>
    </row>
    <row r="82" spans="1:11" x14ac:dyDescent="0.25">
      <c r="A82" s="109" t="s">
        <v>165</v>
      </c>
      <c r="B82" s="110"/>
      <c r="C82" s="107">
        <v>2581</v>
      </c>
      <c r="D82" s="127">
        <v>0</v>
      </c>
      <c r="E82" s="127">
        <v>0</v>
      </c>
      <c r="F82" s="127"/>
      <c r="G82" s="126">
        <f t="shared" si="0"/>
        <v>0</v>
      </c>
      <c r="H82" s="127">
        <v>0</v>
      </c>
      <c r="I82" s="127">
        <v>0</v>
      </c>
      <c r="J82" s="127">
        <v>0</v>
      </c>
      <c r="K82" s="126">
        <f t="shared" si="1"/>
        <v>0</v>
      </c>
    </row>
    <row r="83" spans="1:11" x14ac:dyDescent="0.25">
      <c r="A83" s="109" t="s">
        <v>166</v>
      </c>
      <c r="B83" s="110"/>
      <c r="C83" s="107">
        <v>2582</v>
      </c>
      <c r="D83" s="127">
        <v>0</v>
      </c>
      <c r="E83" s="127">
        <v>0</v>
      </c>
      <c r="F83" s="127"/>
      <c r="G83" s="126">
        <f t="shared" si="0"/>
        <v>0</v>
      </c>
      <c r="H83" s="127">
        <v>0</v>
      </c>
      <c r="I83" s="127">
        <v>0</v>
      </c>
      <c r="J83" s="127">
        <v>0</v>
      </c>
      <c r="K83" s="126">
        <f t="shared" si="1"/>
        <v>0</v>
      </c>
    </row>
    <row r="84" spans="1:11" x14ac:dyDescent="0.25">
      <c r="A84" s="109" t="s">
        <v>167</v>
      </c>
      <c r="B84" s="110"/>
      <c r="C84" s="107">
        <v>2583</v>
      </c>
      <c r="D84" s="127">
        <v>0</v>
      </c>
      <c r="E84" s="127">
        <v>0</v>
      </c>
      <c r="F84" s="127"/>
      <c r="G84" s="126">
        <f t="shared" si="0"/>
        <v>0</v>
      </c>
      <c r="H84" s="127">
        <v>0</v>
      </c>
      <c r="I84" s="127">
        <v>0</v>
      </c>
      <c r="J84" s="127">
        <v>0</v>
      </c>
      <c r="K84" s="126">
        <f t="shared" si="1"/>
        <v>0</v>
      </c>
    </row>
    <row r="85" spans="1:11" hidden="1" x14ac:dyDescent="0.25">
      <c r="A85" s="109"/>
      <c r="B85" s="110"/>
      <c r="C85" s="107"/>
      <c r="D85" s="127"/>
      <c r="E85" s="127"/>
      <c r="F85" s="127"/>
      <c r="G85" s="126">
        <f t="shared" si="0"/>
        <v>0</v>
      </c>
      <c r="H85" s="127"/>
      <c r="I85" s="127"/>
      <c r="J85" s="127"/>
      <c r="K85" s="126">
        <f t="shared" si="1"/>
        <v>0</v>
      </c>
    </row>
    <row r="86" spans="1:11" x14ac:dyDescent="0.25">
      <c r="A86" s="109" t="s">
        <v>168</v>
      </c>
      <c r="B86" s="110"/>
      <c r="C86" s="107">
        <v>2590</v>
      </c>
      <c r="D86" s="127">
        <v>0</v>
      </c>
      <c r="E86" s="127">
        <v>0</v>
      </c>
      <c r="F86" s="127"/>
      <c r="G86" s="126">
        <f t="shared" si="0"/>
        <v>0</v>
      </c>
      <c r="H86" s="127">
        <v>0</v>
      </c>
      <c r="I86" s="127">
        <v>0</v>
      </c>
      <c r="J86" s="127">
        <v>0</v>
      </c>
      <c r="K86" s="126">
        <f t="shared" si="1"/>
        <v>0</v>
      </c>
    </row>
    <row r="87" spans="1:11" x14ac:dyDescent="0.25">
      <c r="A87" s="105" t="s">
        <v>169</v>
      </c>
      <c r="B87" s="106"/>
      <c r="C87" s="103">
        <v>2600</v>
      </c>
      <c r="D87" s="126">
        <f>D81+D78+D77+D71+D70+D76</f>
        <v>0</v>
      </c>
      <c r="E87" s="126">
        <f>E81+E78+E77+E71+E70+E76</f>
        <v>0</v>
      </c>
      <c r="F87" s="126"/>
      <c r="G87" s="126">
        <f t="shared" si="0"/>
        <v>0</v>
      </c>
      <c r="H87" s="126">
        <f>H81+H78+H77+H71+H70+H76</f>
        <v>0</v>
      </c>
      <c r="I87" s="126">
        <f>I81+I78+I77+I71+I70+I76</f>
        <v>0</v>
      </c>
      <c r="J87" s="126">
        <f>J81+J78+J77+J71+J70+J76</f>
        <v>0</v>
      </c>
      <c r="K87" s="126">
        <f t="shared" si="1"/>
        <v>0</v>
      </c>
    </row>
    <row r="88" spans="1:11" x14ac:dyDescent="0.25">
      <c r="A88" s="105" t="s">
        <v>122</v>
      </c>
      <c r="B88" s="106"/>
      <c r="C88" s="103"/>
      <c r="D88" s="130"/>
      <c r="E88" s="130"/>
      <c r="F88" s="130"/>
      <c r="G88" s="126"/>
      <c r="H88" s="130"/>
      <c r="I88" s="130"/>
      <c r="J88" s="130"/>
      <c r="K88" s="126"/>
    </row>
    <row r="89" spans="1:11" x14ac:dyDescent="0.25">
      <c r="A89" s="109" t="s">
        <v>170</v>
      </c>
      <c r="B89" s="110"/>
      <c r="C89" s="107">
        <v>2610</v>
      </c>
      <c r="D89" s="127">
        <v>0</v>
      </c>
      <c r="E89" s="127">
        <v>0</v>
      </c>
      <c r="F89" s="127"/>
      <c r="G89" s="126">
        <f t="shared" si="0"/>
        <v>0</v>
      </c>
      <c r="H89" s="127">
        <v>0</v>
      </c>
      <c r="I89" s="127">
        <v>0</v>
      </c>
      <c r="J89" s="127">
        <v>0</v>
      </c>
      <c r="K89" s="126">
        <f t="shared" si="1"/>
        <v>0</v>
      </c>
    </row>
    <row r="90" spans="1:11" x14ac:dyDescent="0.25">
      <c r="A90" s="109" t="s">
        <v>171</v>
      </c>
      <c r="B90" s="110"/>
      <c r="C90" s="107">
        <v>2620</v>
      </c>
      <c r="D90" s="127">
        <v>0</v>
      </c>
      <c r="E90" s="127">
        <v>0</v>
      </c>
      <c r="F90" s="127"/>
      <c r="G90" s="126">
        <f t="shared" si="0"/>
        <v>0</v>
      </c>
      <c r="H90" s="127">
        <v>0</v>
      </c>
      <c r="I90" s="127">
        <v>0</v>
      </c>
      <c r="J90" s="127">
        <v>0</v>
      </c>
      <c r="K90" s="126">
        <f t="shared" si="1"/>
        <v>0</v>
      </c>
    </row>
    <row r="91" spans="1:11" x14ac:dyDescent="0.25">
      <c r="A91" s="109" t="s">
        <v>172</v>
      </c>
      <c r="B91" s="110"/>
      <c r="C91" s="107">
        <v>2630</v>
      </c>
      <c r="D91" s="127">
        <v>0</v>
      </c>
      <c r="E91" s="127">
        <v>0</v>
      </c>
      <c r="F91" s="127"/>
      <c r="G91" s="126">
        <f t="shared" si="0"/>
        <v>0</v>
      </c>
      <c r="H91" s="127">
        <v>0</v>
      </c>
      <c r="I91" s="127">
        <v>0</v>
      </c>
      <c r="J91" s="127">
        <v>0</v>
      </c>
      <c r="K91" s="126">
        <f t="shared" si="1"/>
        <v>0</v>
      </c>
    </row>
    <row r="92" spans="1:11" x14ac:dyDescent="0.25">
      <c r="A92" s="109" t="s">
        <v>173</v>
      </c>
      <c r="B92" s="110"/>
      <c r="C92" s="107">
        <v>2640</v>
      </c>
      <c r="D92" s="127">
        <v>0</v>
      </c>
      <c r="E92" s="127">
        <v>0</v>
      </c>
      <c r="F92" s="127"/>
      <c r="G92" s="126">
        <f t="shared" si="0"/>
        <v>0</v>
      </c>
      <c r="H92" s="127">
        <v>0</v>
      </c>
      <c r="I92" s="127">
        <v>0</v>
      </c>
      <c r="J92" s="127">
        <v>0</v>
      </c>
      <c r="K92" s="126">
        <f t="shared" si="1"/>
        <v>0</v>
      </c>
    </row>
    <row r="93" spans="1:11" x14ac:dyDescent="0.25">
      <c r="A93" s="131" t="s">
        <v>174</v>
      </c>
      <c r="B93" s="132"/>
      <c r="C93" s="107">
        <v>2641</v>
      </c>
      <c r="D93" s="127">
        <v>0</v>
      </c>
      <c r="E93" s="127">
        <v>0</v>
      </c>
      <c r="F93" s="127"/>
      <c r="G93" s="126">
        <f t="shared" si="0"/>
        <v>0</v>
      </c>
      <c r="H93" s="127">
        <v>0</v>
      </c>
      <c r="I93" s="127">
        <v>0</v>
      </c>
      <c r="J93" s="127">
        <v>0</v>
      </c>
      <c r="K93" s="126">
        <f t="shared" si="1"/>
        <v>0</v>
      </c>
    </row>
    <row r="94" spans="1:11" x14ac:dyDescent="0.25">
      <c r="A94" s="109" t="s">
        <v>175</v>
      </c>
      <c r="B94" s="110"/>
      <c r="C94" s="107">
        <v>2650</v>
      </c>
      <c r="D94" s="127">
        <v>0</v>
      </c>
      <c r="E94" s="127">
        <v>0</v>
      </c>
      <c r="F94" s="127"/>
      <c r="G94" s="126">
        <f t="shared" si="0"/>
        <v>0</v>
      </c>
      <c r="H94" s="127">
        <v>0</v>
      </c>
      <c r="I94" s="127">
        <v>0</v>
      </c>
      <c r="J94" s="127">
        <v>0</v>
      </c>
      <c r="K94" s="126">
        <f t="shared" si="1"/>
        <v>0</v>
      </c>
    </row>
    <row r="95" spans="1:11" x14ac:dyDescent="0.25">
      <c r="A95" s="109" t="s">
        <v>176</v>
      </c>
      <c r="B95" s="110"/>
      <c r="C95" s="107">
        <v>2660</v>
      </c>
      <c r="D95" s="127">
        <v>0</v>
      </c>
      <c r="E95" s="127">
        <v>0</v>
      </c>
      <c r="F95" s="127"/>
      <c r="G95" s="126">
        <f t="shared" si="0"/>
        <v>0</v>
      </c>
      <c r="H95" s="127">
        <v>0</v>
      </c>
      <c r="I95" s="127">
        <v>0</v>
      </c>
      <c r="J95" s="127">
        <v>0</v>
      </c>
      <c r="K95" s="126">
        <f t="shared" si="1"/>
        <v>0</v>
      </c>
    </row>
    <row r="96" spans="1:11" x14ac:dyDescent="0.25">
      <c r="A96" s="109" t="s">
        <v>177</v>
      </c>
      <c r="B96" s="110"/>
      <c r="C96" s="107">
        <v>2670</v>
      </c>
      <c r="D96" s="127">
        <v>0</v>
      </c>
      <c r="E96" s="127">
        <v>0</v>
      </c>
      <c r="F96" s="127"/>
      <c r="G96" s="126">
        <f t="shared" si="0"/>
        <v>0</v>
      </c>
      <c r="H96" s="127">
        <v>0</v>
      </c>
      <c r="I96" s="127">
        <v>0</v>
      </c>
      <c r="J96" s="127">
        <v>0</v>
      </c>
      <c r="K96" s="126">
        <f t="shared" si="1"/>
        <v>0</v>
      </c>
    </row>
    <row r="97" spans="1:11" x14ac:dyDescent="0.25">
      <c r="A97" s="109" t="s">
        <v>178</v>
      </c>
      <c r="B97" s="110"/>
      <c r="C97" s="107">
        <v>2680</v>
      </c>
      <c r="D97" s="127">
        <v>0</v>
      </c>
      <c r="E97" s="127">
        <v>0</v>
      </c>
      <c r="F97" s="127"/>
      <c r="G97" s="126">
        <f t="shared" si="0"/>
        <v>0</v>
      </c>
      <c r="H97" s="127">
        <v>0</v>
      </c>
      <c r="I97" s="127">
        <v>0</v>
      </c>
      <c r="J97" s="127">
        <v>0</v>
      </c>
      <c r="K97" s="126">
        <f t="shared" si="1"/>
        <v>0</v>
      </c>
    </row>
    <row r="98" spans="1:11" x14ac:dyDescent="0.25">
      <c r="A98" s="109" t="s">
        <v>179</v>
      </c>
      <c r="B98" s="110"/>
      <c r="C98" s="107">
        <v>2690</v>
      </c>
      <c r="D98" s="127">
        <v>0</v>
      </c>
      <c r="E98" s="127">
        <v>0</v>
      </c>
      <c r="F98" s="127"/>
      <c r="G98" s="126">
        <f t="shared" si="0"/>
        <v>0</v>
      </c>
      <c r="H98" s="127">
        <v>0</v>
      </c>
      <c r="I98" s="127">
        <v>0</v>
      </c>
      <c r="J98" s="127">
        <v>0</v>
      </c>
      <c r="K98" s="126">
        <f t="shared" si="1"/>
        <v>0</v>
      </c>
    </row>
    <row r="99" spans="1:11" x14ac:dyDescent="0.25">
      <c r="A99" s="131" t="s">
        <v>180</v>
      </c>
      <c r="B99" s="132"/>
      <c r="C99" s="107">
        <v>2691</v>
      </c>
      <c r="D99" s="127">
        <v>0</v>
      </c>
      <c r="E99" s="127">
        <v>0</v>
      </c>
      <c r="F99" s="127"/>
      <c r="G99" s="126">
        <f t="shared" si="0"/>
        <v>0</v>
      </c>
      <c r="H99" s="127">
        <v>0</v>
      </c>
      <c r="I99" s="127">
        <v>0</v>
      </c>
      <c r="J99" s="127">
        <v>0</v>
      </c>
      <c r="K99" s="126">
        <f t="shared" si="1"/>
        <v>0</v>
      </c>
    </row>
    <row r="100" spans="1:11" x14ac:dyDescent="0.25">
      <c r="A100" s="109" t="s">
        <v>181</v>
      </c>
      <c r="B100" s="110"/>
      <c r="C100" s="107">
        <v>2700</v>
      </c>
      <c r="D100" s="127">
        <v>0</v>
      </c>
      <c r="E100" s="127">
        <v>0</v>
      </c>
      <c r="F100" s="127"/>
      <c r="G100" s="126">
        <f t="shared" si="0"/>
        <v>0</v>
      </c>
      <c r="H100" s="127">
        <v>0</v>
      </c>
      <c r="I100" s="127">
        <v>0</v>
      </c>
      <c r="J100" s="127">
        <v>0</v>
      </c>
      <c r="K100" s="126">
        <f t="shared" si="1"/>
        <v>0</v>
      </c>
    </row>
    <row r="101" spans="1:11" x14ac:dyDescent="0.25">
      <c r="A101" s="109" t="s">
        <v>182</v>
      </c>
      <c r="B101" s="110"/>
      <c r="C101" s="107">
        <v>2710</v>
      </c>
      <c r="D101" s="127">
        <v>0</v>
      </c>
      <c r="E101" s="127">
        <v>0</v>
      </c>
      <c r="F101" s="127"/>
      <c r="G101" s="126">
        <f t="shared" si="0"/>
        <v>0</v>
      </c>
      <c r="H101" s="127">
        <v>0</v>
      </c>
      <c r="I101" s="127">
        <v>0</v>
      </c>
      <c r="J101" s="127">
        <v>0</v>
      </c>
      <c r="K101" s="126">
        <f t="shared" si="1"/>
        <v>0</v>
      </c>
    </row>
    <row r="102" spans="1:11" x14ac:dyDescent="0.25">
      <c r="A102" s="105" t="s">
        <v>133</v>
      </c>
      <c r="B102" s="106"/>
      <c r="C102" s="103">
        <v>2780</v>
      </c>
      <c r="D102" s="126">
        <f>SUM(D89:D101)-D93-D99</f>
        <v>0</v>
      </c>
      <c r="E102" s="126">
        <f>SUM(E89:E101)-E93-E99</f>
        <v>0</v>
      </c>
      <c r="F102" s="126"/>
      <c r="G102" s="126">
        <f t="shared" si="0"/>
        <v>0</v>
      </c>
      <c r="H102" s="126">
        <f>SUM(H89:H101)-H93-H99</f>
        <v>0</v>
      </c>
      <c r="I102" s="133">
        <f>H102</f>
        <v>0</v>
      </c>
      <c r="J102" s="126">
        <f>SUM(J89:J101)-J93-J99</f>
        <v>0</v>
      </c>
      <c r="K102" s="126">
        <f t="shared" si="1"/>
        <v>0</v>
      </c>
    </row>
    <row r="103" spans="1:11" x14ac:dyDescent="0.25">
      <c r="A103" s="105" t="s">
        <v>134</v>
      </c>
      <c r="B103" s="106"/>
      <c r="C103" s="103">
        <v>2790</v>
      </c>
      <c r="D103" s="126">
        <f>E87-D102</f>
        <v>0</v>
      </c>
      <c r="E103" s="126">
        <f>F87-E102</f>
        <v>0</v>
      </c>
      <c r="F103" s="126"/>
      <c r="G103" s="126">
        <f t="shared" si="0"/>
        <v>0</v>
      </c>
      <c r="H103" s="126">
        <f>I87-H102</f>
        <v>0</v>
      </c>
      <c r="I103" s="133">
        <f>H103</f>
        <v>0</v>
      </c>
      <c r="J103" s="126">
        <f>J87-J102</f>
        <v>0</v>
      </c>
      <c r="K103" s="126">
        <f t="shared" si="1"/>
        <v>0</v>
      </c>
    </row>
    <row r="105" spans="1:11" x14ac:dyDescent="0.25">
      <c r="A105" s="134" t="s">
        <v>183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</row>
    <row r="107" spans="1:11" ht="42.75" x14ac:dyDescent="0.25">
      <c r="A107" s="101" t="s">
        <v>103</v>
      </c>
      <c r="B107" s="102"/>
      <c r="C107" s="103" t="s">
        <v>24</v>
      </c>
      <c r="D107" s="104" t="s">
        <v>104</v>
      </c>
      <c r="E107" s="104"/>
      <c r="F107" s="104"/>
      <c r="G107" s="104"/>
      <c r="H107" s="104" t="s">
        <v>184</v>
      </c>
      <c r="I107" s="104"/>
      <c r="J107" s="104"/>
      <c r="K107" s="104"/>
    </row>
    <row r="108" spans="1:11" x14ac:dyDescent="0.25">
      <c r="A108" s="101">
        <v>1</v>
      </c>
      <c r="B108" s="102"/>
      <c r="C108" s="103">
        <v>2</v>
      </c>
      <c r="D108" s="104">
        <v>3</v>
      </c>
      <c r="E108" s="104"/>
      <c r="F108" s="104"/>
      <c r="G108" s="104"/>
      <c r="H108" s="104">
        <v>4</v>
      </c>
      <c r="I108" s="104"/>
      <c r="J108" s="104"/>
      <c r="K108" s="104"/>
    </row>
    <row r="109" spans="1:11" x14ac:dyDescent="0.25">
      <c r="A109" s="109" t="s">
        <v>185</v>
      </c>
      <c r="B109" s="110"/>
      <c r="C109" s="107">
        <v>2820</v>
      </c>
      <c r="D109" s="108">
        <v>19566298</v>
      </c>
      <c r="E109" s="108"/>
      <c r="F109" s="108"/>
      <c r="G109" s="108"/>
      <c r="H109" s="108">
        <v>18710189</v>
      </c>
      <c r="I109" s="108"/>
      <c r="J109" s="108"/>
      <c r="K109" s="108"/>
    </row>
    <row r="110" spans="1:11" x14ac:dyDescent="0.25">
      <c r="A110" s="109" t="s">
        <v>186</v>
      </c>
      <c r="B110" s="110"/>
      <c r="C110" s="107">
        <v>2830</v>
      </c>
      <c r="D110" s="108">
        <v>4159651</v>
      </c>
      <c r="E110" s="108"/>
      <c r="F110" s="108"/>
      <c r="G110" s="108"/>
      <c r="H110" s="108">
        <v>3881483</v>
      </c>
      <c r="I110" s="108"/>
      <c r="J110" s="108"/>
      <c r="K110" s="108"/>
    </row>
    <row r="111" spans="1:11" x14ac:dyDescent="0.25">
      <c r="A111" s="109" t="s">
        <v>187</v>
      </c>
      <c r="B111" s="110"/>
      <c r="C111" s="107">
        <v>2840</v>
      </c>
      <c r="D111" s="108">
        <v>4172650</v>
      </c>
      <c r="E111" s="108"/>
      <c r="F111" s="108"/>
      <c r="G111" s="108"/>
      <c r="H111" s="108">
        <v>3079130</v>
      </c>
      <c r="I111" s="108"/>
      <c r="J111" s="108"/>
      <c r="K111" s="108"/>
    </row>
    <row r="112" spans="1:11" x14ac:dyDescent="0.25">
      <c r="A112" s="109" t="s">
        <v>188</v>
      </c>
      <c r="B112" s="110"/>
      <c r="C112" s="107">
        <v>2850</v>
      </c>
      <c r="D112" s="108">
        <v>226617</v>
      </c>
      <c r="E112" s="108"/>
      <c r="F112" s="108"/>
      <c r="G112" s="108"/>
      <c r="H112" s="108">
        <v>238362</v>
      </c>
      <c r="I112" s="108"/>
      <c r="J112" s="108"/>
      <c r="K112" s="108"/>
    </row>
    <row r="113" spans="1:11" x14ac:dyDescent="0.25">
      <c r="A113" s="109" t="s">
        <v>189</v>
      </c>
      <c r="B113" s="110"/>
      <c r="C113" s="107">
        <v>2860</v>
      </c>
      <c r="D113" s="108">
        <v>30135</v>
      </c>
      <c r="E113" s="108"/>
      <c r="F113" s="108"/>
      <c r="G113" s="108"/>
      <c r="H113" s="108">
        <v>30010</v>
      </c>
      <c r="I113" s="108"/>
      <c r="J113" s="108"/>
      <c r="K113" s="108"/>
    </row>
    <row r="114" spans="1:11" x14ac:dyDescent="0.25">
      <c r="A114" s="105" t="s">
        <v>190</v>
      </c>
      <c r="B114" s="106"/>
      <c r="C114" s="103">
        <v>2890</v>
      </c>
      <c r="D114" s="111">
        <f>SUM(D109:G113)</f>
        <v>28155351</v>
      </c>
      <c r="E114" s="111"/>
      <c r="F114" s="111"/>
      <c r="G114" s="111"/>
      <c r="H114" s="111">
        <f>SUM(H109:K113)</f>
        <v>25939174</v>
      </c>
      <c r="I114" s="111"/>
      <c r="J114" s="111"/>
      <c r="K114" s="111"/>
    </row>
    <row r="116" spans="1:11" ht="15.75" x14ac:dyDescent="0.25">
      <c r="A116" s="71" t="s">
        <v>91</v>
      </c>
      <c r="B116" s="62"/>
      <c r="C116" s="63"/>
      <c r="F116" s="135" t="str">
        <f>[1]ЗАПОЛНИТЬ!F26</f>
        <v>Володимир ФЕДОРЕНКО</v>
      </c>
      <c r="G116" s="135"/>
      <c r="H116" s="135"/>
      <c r="I116" s="135"/>
      <c r="J116" s="135"/>
      <c r="K116" s="135"/>
    </row>
    <row r="117" spans="1:11" ht="15.75" x14ac:dyDescent="0.25">
      <c r="A117" s="71"/>
      <c r="B117" s="67" t="s">
        <v>92</v>
      </c>
      <c r="C117" s="68"/>
      <c r="F117" s="136" t="s">
        <v>93</v>
      </c>
      <c r="G117" s="136"/>
      <c r="H117" s="136"/>
      <c r="I117" s="136"/>
      <c r="J117" s="136"/>
      <c r="K117" s="136"/>
    </row>
    <row r="118" spans="1:11" ht="15.75" x14ac:dyDescent="0.25">
      <c r="A118" s="71" t="s">
        <v>94</v>
      </c>
      <c r="B118" s="71"/>
    </row>
    <row r="119" spans="1:11" ht="15.75" x14ac:dyDescent="0.25">
      <c r="A119" s="71" t="s">
        <v>95</v>
      </c>
      <c r="B119" s="71"/>
    </row>
    <row r="120" spans="1:11" ht="15.75" x14ac:dyDescent="0.25">
      <c r="A120" s="71" t="s">
        <v>96</v>
      </c>
      <c r="B120" s="62"/>
      <c r="F120" s="135" t="str">
        <f>[1]ЗАПОЛНИТЬ!F28</f>
        <v>Ольга СЛЮСАРЬ</v>
      </c>
      <c r="G120" s="135"/>
      <c r="H120" s="135"/>
      <c r="I120" s="135"/>
      <c r="J120" s="135"/>
      <c r="K120" s="135"/>
    </row>
    <row r="121" spans="1:11" x14ac:dyDescent="0.25">
      <c r="B121" s="67" t="s">
        <v>92</v>
      </c>
      <c r="F121" s="136" t="s">
        <v>93</v>
      </c>
      <c r="G121" s="136"/>
      <c r="H121" s="136"/>
      <c r="I121" s="136"/>
      <c r="J121" s="136"/>
      <c r="K121" s="136"/>
    </row>
  </sheetData>
  <mergeCells count="228">
    <mergeCell ref="F116:K116"/>
    <mergeCell ref="F117:K117"/>
    <mergeCell ref="F120:K120"/>
    <mergeCell ref="F121:K121"/>
    <mergeCell ref="A113:B113"/>
    <mergeCell ref="D113:G113"/>
    <mergeCell ref="H113:K113"/>
    <mergeCell ref="A114:B114"/>
    <mergeCell ref="D114:G114"/>
    <mergeCell ref="H114:K114"/>
    <mergeCell ref="A111:B111"/>
    <mergeCell ref="D111:G111"/>
    <mergeCell ref="H111:K111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A107:B107"/>
    <mergeCell ref="D107:G107"/>
    <mergeCell ref="H107:K107"/>
    <mergeCell ref="A108:B108"/>
    <mergeCell ref="D108:G108"/>
    <mergeCell ref="H108:K108"/>
    <mergeCell ref="A99:B99"/>
    <mergeCell ref="A100:B100"/>
    <mergeCell ref="A101:B101"/>
    <mergeCell ref="A102:B102"/>
    <mergeCell ref="A103:B103"/>
    <mergeCell ref="A105:K105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4:K64"/>
    <mergeCell ref="A66:B67"/>
    <mergeCell ref="C66:C67"/>
    <mergeCell ref="D66:G66"/>
    <mergeCell ref="H66:K66"/>
    <mergeCell ref="A68:B68"/>
    <mergeCell ref="A62:B62"/>
    <mergeCell ref="D62:G62"/>
    <mergeCell ref="H62:K62"/>
    <mergeCell ref="A63:B63"/>
    <mergeCell ref="D63:G63"/>
    <mergeCell ref="H63:K63"/>
    <mergeCell ref="A60:B60"/>
    <mergeCell ref="D60:G60"/>
    <mergeCell ref="H60:K60"/>
    <mergeCell ref="A61:B61"/>
    <mergeCell ref="D61:G61"/>
    <mergeCell ref="H61:K61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46:B46"/>
    <mergeCell ref="D46:G46"/>
    <mergeCell ref="H46:K46"/>
    <mergeCell ref="A49:K49"/>
    <mergeCell ref="A51:B51"/>
    <mergeCell ref="D51:G51"/>
    <mergeCell ref="H51:K51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40:B40"/>
    <mergeCell ref="D40:G40"/>
    <mergeCell ref="H40:K40"/>
    <mergeCell ref="A41:B41"/>
    <mergeCell ref="D41:G41"/>
    <mergeCell ref="H41:K41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E9:G9"/>
    <mergeCell ref="A11:K11"/>
    <mergeCell ref="A12:K12"/>
    <mergeCell ref="A13:K13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</mergeCells>
  <pageMargins left="0.3" right="0.15748031496062992" top="0.22" bottom="0.16" header="0.23" footer="0.16"/>
  <pageSetup paperSize="9" scale="86" orientation="landscape" horizontalDpi="0" verticalDpi="0" r:id="rId1"/>
  <rowBreaks count="3" manualBreakCount="3">
    <brk id="32" max="10" man="1"/>
    <brk id="63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98"/>
  <sheetViews>
    <sheetView workbookViewId="0">
      <selection activeCell="C8" sqref="C8"/>
    </sheetView>
  </sheetViews>
  <sheetFormatPr defaultRowHeight="15" x14ac:dyDescent="0.25"/>
  <cols>
    <col min="1" max="1" width="40.5703125" style="72" customWidth="1"/>
    <col min="2" max="2" width="42.42578125" style="72" customWidth="1"/>
    <col min="3" max="3" width="9.28515625" style="72" customWidth="1"/>
    <col min="4" max="7" width="9.140625" style="72" customWidth="1"/>
    <col min="8" max="16384" width="9.140625" style="72"/>
  </cols>
  <sheetData>
    <row r="1" spans="1:7" ht="15" customHeight="1" x14ac:dyDescent="0.25">
      <c r="A1" s="1"/>
      <c r="B1" s="1"/>
      <c r="C1" s="1"/>
      <c r="D1" s="137" t="s">
        <v>191</v>
      </c>
      <c r="E1" s="137"/>
      <c r="F1" s="137"/>
      <c r="G1" s="137"/>
    </row>
    <row r="2" spans="1:7" x14ac:dyDescent="0.25">
      <c r="A2" s="1"/>
      <c r="B2" s="1"/>
      <c r="C2" s="1"/>
      <c r="D2" s="137"/>
      <c r="E2" s="137"/>
      <c r="F2" s="137"/>
      <c r="G2" s="137"/>
    </row>
    <row r="3" spans="1:7" x14ac:dyDescent="0.25">
      <c r="A3" s="1"/>
      <c r="B3" s="1"/>
      <c r="C3" s="1"/>
      <c r="D3" s="137"/>
      <c r="E3" s="137"/>
      <c r="F3" s="137"/>
      <c r="G3" s="137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4" t="s">
        <v>1</v>
      </c>
      <c r="E5" s="4"/>
      <c r="F5" s="4"/>
    </row>
    <row r="6" spans="1:7" x14ac:dyDescent="0.25">
      <c r="A6" s="1"/>
      <c r="B6" s="7" t="s">
        <v>2</v>
      </c>
      <c r="C6" s="7"/>
      <c r="D6" s="8">
        <v>2022</v>
      </c>
      <c r="E6" s="8">
        <v>1</v>
      </c>
      <c r="F6" s="9" t="s">
        <v>3</v>
      </c>
    </row>
    <row r="7" spans="1:7" x14ac:dyDescent="0.25">
      <c r="A7" s="19" t="s">
        <v>4</v>
      </c>
      <c r="B7" s="138" t="str">
        <f>[1]ЗАПОЛНИТЬ!B3</f>
        <v>ЖИТОМИРСЬКА ОБЛАСНА РАДА</v>
      </c>
      <c r="C7" s="21" t="s">
        <v>6</v>
      </c>
      <c r="D7" s="28" t="str">
        <f>[1]ЗАПОЛНИТЬ!B13</f>
        <v>13576948</v>
      </c>
      <c r="E7" s="4"/>
      <c r="F7" s="4"/>
    </row>
    <row r="8" spans="1:7" x14ac:dyDescent="0.25">
      <c r="A8" s="19" t="s">
        <v>7</v>
      </c>
      <c r="B8" s="20" t="str">
        <f>[1]ЗАПОЛНИТЬ!B5</f>
        <v>КОРОЛЬОВСЬКИЙ</v>
      </c>
      <c r="C8" s="21" t="s">
        <v>8</v>
      </c>
      <c r="D8" s="4" t="str">
        <f>[1]ЗАПОЛНИТЬ!B14</f>
        <v>UA18040190010281147</v>
      </c>
      <c r="E8" s="4"/>
      <c r="F8" s="4"/>
    </row>
    <row r="9" spans="1:7" x14ac:dyDescent="0.25">
      <c r="A9" s="22" t="s">
        <v>9</v>
      </c>
      <c r="B9" s="23" t="str">
        <f>[1]ЗАПОЛНИТЬ!D15</f>
        <v>Орган місцевого самоврядування</v>
      </c>
      <c r="C9" s="21" t="s">
        <v>10</v>
      </c>
      <c r="D9" s="24">
        <f>[1]ЗАПОЛНИТЬ!B15</f>
        <v>420</v>
      </c>
      <c r="E9" s="25"/>
      <c r="F9" s="26"/>
    </row>
    <row r="10" spans="1:7" x14ac:dyDescent="0.25">
      <c r="A10" s="19" t="s">
        <v>11</v>
      </c>
      <c r="B10" s="139" t="s">
        <v>12</v>
      </c>
      <c r="C10" s="21" t="s">
        <v>13</v>
      </c>
      <c r="D10" s="140" t="s">
        <v>14</v>
      </c>
      <c r="E10" s="141"/>
      <c r="F10" s="142"/>
    </row>
    <row r="11" spans="1:7" x14ac:dyDescent="0.25">
      <c r="A11" s="19" t="s">
        <v>15</v>
      </c>
      <c r="B11" s="139" t="s">
        <v>16</v>
      </c>
      <c r="C11" s="21" t="s">
        <v>17</v>
      </c>
      <c r="D11" s="140" t="s">
        <v>18</v>
      </c>
      <c r="E11" s="141"/>
      <c r="F11" s="142"/>
    </row>
    <row r="12" spans="1:7" x14ac:dyDescent="0.25">
      <c r="A12" s="30" t="s">
        <v>19</v>
      </c>
      <c r="B12" s="1"/>
      <c r="C12" s="1"/>
      <c r="D12" s="31"/>
      <c r="E12" s="31"/>
      <c r="F12" s="31"/>
    </row>
    <row r="13" spans="1:7" x14ac:dyDescent="0.25">
      <c r="A13" s="30" t="s">
        <v>192</v>
      </c>
      <c r="B13" s="1"/>
      <c r="C13" s="1"/>
      <c r="D13" s="1"/>
      <c r="E13" s="1"/>
      <c r="F13" s="1"/>
    </row>
    <row r="14" spans="1:7" x14ac:dyDescent="0.25">
      <c r="A14" s="32" t="s">
        <v>193</v>
      </c>
      <c r="B14" s="32"/>
      <c r="C14" s="32"/>
      <c r="D14" s="32"/>
      <c r="E14" s="32"/>
      <c r="F14" s="32"/>
    </row>
    <row r="15" spans="1:7" x14ac:dyDescent="0.25">
      <c r="A15" s="32" t="str">
        <f>CONCATENATE("за",[1]ЗАПОЛНИТЬ!$B$17," ",LEFT([1]ЗАПОЛНИТЬ!$C$17,5),"рік")</f>
        <v>за 2021 рік</v>
      </c>
      <c r="B15" s="32"/>
      <c r="C15" s="32"/>
      <c r="D15" s="32"/>
      <c r="E15" s="32"/>
      <c r="F15" s="32"/>
    </row>
    <row r="16" spans="1:7" x14ac:dyDescent="0.25">
      <c r="B16" s="1"/>
      <c r="C16" s="1"/>
      <c r="D16" s="1"/>
      <c r="E16" s="33" t="s">
        <v>194</v>
      </c>
      <c r="F16" s="34"/>
    </row>
    <row r="17" spans="1:7" ht="69" customHeight="1" x14ac:dyDescent="0.25">
      <c r="A17" s="143" t="s">
        <v>103</v>
      </c>
      <c r="B17" s="143"/>
      <c r="C17" s="144" t="s">
        <v>24</v>
      </c>
      <c r="D17" s="143" t="s">
        <v>104</v>
      </c>
      <c r="E17" s="143"/>
      <c r="F17" s="143" t="s">
        <v>105</v>
      </c>
      <c r="G17" s="143"/>
    </row>
    <row r="18" spans="1:7" ht="16.5" x14ac:dyDescent="0.25">
      <c r="A18" s="143">
        <v>1</v>
      </c>
      <c r="B18" s="143"/>
      <c r="C18" s="144">
        <v>2</v>
      </c>
      <c r="D18" s="143">
        <v>3</v>
      </c>
      <c r="E18" s="143"/>
      <c r="F18" s="143">
        <v>4</v>
      </c>
      <c r="G18" s="143"/>
    </row>
    <row r="19" spans="1:7" ht="16.5" x14ac:dyDescent="0.25">
      <c r="A19" s="145" t="s">
        <v>195</v>
      </c>
      <c r="B19" s="145"/>
      <c r="C19" s="145"/>
      <c r="D19" s="145"/>
      <c r="E19" s="145"/>
      <c r="F19" s="145"/>
      <c r="G19" s="145"/>
    </row>
    <row r="20" spans="1:7" ht="16.5" x14ac:dyDescent="0.25">
      <c r="A20" s="146" t="s">
        <v>196</v>
      </c>
      <c r="B20" s="146"/>
      <c r="C20" s="107"/>
      <c r="D20" s="146"/>
      <c r="E20" s="146"/>
      <c r="F20" s="147"/>
      <c r="G20" s="147"/>
    </row>
    <row r="21" spans="1:7" ht="16.5" x14ac:dyDescent="0.25">
      <c r="A21" s="148" t="s">
        <v>197</v>
      </c>
      <c r="B21" s="148"/>
      <c r="C21" s="149">
        <v>3000</v>
      </c>
      <c r="D21" s="150">
        <v>44928060</v>
      </c>
      <c r="E21" s="150"/>
      <c r="F21" s="150">
        <v>37727103</v>
      </c>
      <c r="G21" s="150"/>
    </row>
    <row r="22" spans="1:7" ht="16.5" x14ac:dyDescent="0.25">
      <c r="A22" s="148" t="s">
        <v>198</v>
      </c>
      <c r="B22" s="148"/>
      <c r="C22" s="149">
        <v>3005</v>
      </c>
      <c r="D22" s="150">
        <v>0</v>
      </c>
      <c r="E22" s="150"/>
      <c r="F22" s="150">
        <v>0</v>
      </c>
      <c r="G22" s="150"/>
    </row>
    <row r="23" spans="1:7" ht="16.5" x14ac:dyDescent="0.25">
      <c r="A23" s="148" t="s">
        <v>199</v>
      </c>
      <c r="B23" s="148"/>
      <c r="C23" s="149">
        <v>3010</v>
      </c>
      <c r="D23" s="150">
        <v>380</v>
      </c>
      <c r="E23" s="150"/>
      <c r="F23" s="150">
        <v>0</v>
      </c>
      <c r="G23" s="150"/>
    </row>
    <row r="24" spans="1:7" ht="16.5" x14ac:dyDescent="0.25">
      <c r="A24" s="148" t="s">
        <v>200</v>
      </c>
      <c r="B24" s="148"/>
      <c r="C24" s="149">
        <v>3015</v>
      </c>
      <c r="D24" s="150">
        <v>0</v>
      </c>
      <c r="E24" s="150"/>
      <c r="F24" s="151">
        <v>0</v>
      </c>
      <c r="G24" s="151"/>
    </row>
    <row r="25" spans="1:7" ht="16.5" x14ac:dyDescent="0.25">
      <c r="A25" s="148" t="s">
        <v>201</v>
      </c>
      <c r="B25" s="148"/>
      <c r="C25" s="152"/>
      <c r="D25" s="150"/>
      <c r="E25" s="150"/>
      <c r="F25" s="150"/>
      <c r="G25" s="150"/>
    </row>
    <row r="26" spans="1:7" ht="16.5" x14ac:dyDescent="0.25">
      <c r="A26" s="148" t="s">
        <v>202</v>
      </c>
      <c r="B26" s="148"/>
      <c r="C26" s="149">
        <v>3020</v>
      </c>
      <c r="D26" s="150">
        <v>0</v>
      </c>
      <c r="E26" s="150"/>
      <c r="F26" s="150">
        <v>0</v>
      </c>
      <c r="G26" s="150"/>
    </row>
    <row r="27" spans="1:7" ht="16.5" x14ac:dyDescent="0.25">
      <c r="A27" s="148" t="s">
        <v>203</v>
      </c>
      <c r="B27" s="148"/>
      <c r="C27" s="149">
        <v>3025</v>
      </c>
      <c r="D27" s="151">
        <v>0</v>
      </c>
      <c r="E27" s="151"/>
      <c r="F27" s="151">
        <v>0</v>
      </c>
      <c r="G27" s="151"/>
    </row>
    <row r="28" spans="1:7" ht="16.5" x14ac:dyDescent="0.25">
      <c r="A28" s="148" t="s">
        <v>204</v>
      </c>
      <c r="B28" s="148"/>
      <c r="C28" s="149">
        <v>3030</v>
      </c>
      <c r="D28" s="150">
        <f>SUM('[1]2дс'!D28:G28)</f>
        <v>11862181</v>
      </c>
      <c r="E28" s="150"/>
      <c r="F28" s="150">
        <v>771548</v>
      </c>
      <c r="G28" s="150"/>
    </row>
    <row r="29" spans="1:7" ht="16.5" x14ac:dyDescent="0.25">
      <c r="A29" s="153" t="s">
        <v>205</v>
      </c>
      <c r="B29" s="153"/>
      <c r="C29" s="149">
        <v>3031</v>
      </c>
      <c r="D29" s="150">
        <v>0</v>
      </c>
      <c r="E29" s="150"/>
      <c r="F29" s="150">
        <v>0</v>
      </c>
      <c r="G29" s="150"/>
    </row>
    <row r="30" spans="1:7" ht="16.5" x14ac:dyDescent="0.25">
      <c r="A30" s="148" t="s">
        <v>206</v>
      </c>
      <c r="B30" s="148"/>
      <c r="C30" s="149">
        <v>3040</v>
      </c>
      <c r="D30" s="150">
        <v>0</v>
      </c>
      <c r="E30" s="150"/>
      <c r="F30" s="151">
        <v>0</v>
      </c>
      <c r="G30" s="151"/>
    </row>
    <row r="31" spans="1:7" ht="16.5" x14ac:dyDescent="0.25">
      <c r="A31" s="148" t="s">
        <v>207</v>
      </c>
      <c r="B31" s="148"/>
      <c r="C31" s="149">
        <v>3045</v>
      </c>
      <c r="D31" s="150">
        <v>0</v>
      </c>
      <c r="E31" s="150"/>
      <c r="F31" s="150">
        <v>67067</v>
      </c>
      <c r="G31" s="150"/>
    </row>
    <row r="32" spans="1:7" ht="16.5" x14ac:dyDescent="0.25">
      <c r="A32" s="154" t="s">
        <v>208</v>
      </c>
      <c r="B32" s="155"/>
      <c r="C32" s="149">
        <v>3050</v>
      </c>
      <c r="D32" s="150">
        <v>680043</v>
      </c>
      <c r="E32" s="150"/>
      <c r="F32" s="150">
        <v>365730</v>
      </c>
      <c r="G32" s="150"/>
    </row>
    <row r="33" spans="1:7" ht="16.5" x14ac:dyDescent="0.25">
      <c r="A33" s="148" t="s">
        <v>209</v>
      </c>
      <c r="B33" s="148"/>
      <c r="C33" s="149">
        <v>3090</v>
      </c>
      <c r="D33" s="150">
        <v>466373</v>
      </c>
      <c r="E33" s="150"/>
      <c r="F33" s="150">
        <v>421211</v>
      </c>
      <c r="G33" s="150"/>
    </row>
    <row r="34" spans="1:7" ht="16.5" x14ac:dyDescent="0.25">
      <c r="A34" s="156" t="s">
        <v>210</v>
      </c>
      <c r="B34" s="156"/>
      <c r="C34" s="149">
        <v>3095</v>
      </c>
      <c r="D34" s="150">
        <f>SUM(D33)+SUM(D30:E31)+SUM(D28)+SUM(D26:E27)+SUM(D21:E24)</f>
        <v>57256994</v>
      </c>
      <c r="E34" s="150"/>
      <c r="F34" s="150">
        <v>38986929</v>
      </c>
      <c r="G34" s="150"/>
    </row>
    <row r="35" spans="1:7" ht="16.5" x14ac:dyDescent="0.25">
      <c r="A35" s="148" t="s">
        <v>211</v>
      </c>
      <c r="B35" s="148"/>
      <c r="C35" s="152"/>
      <c r="D35" s="150"/>
      <c r="E35" s="150"/>
      <c r="F35" s="150"/>
      <c r="G35" s="150"/>
    </row>
    <row r="36" spans="1:7" ht="16.5" x14ac:dyDescent="0.25">
      <c r="A36" s="148" t="s">
        <v>212</v>
      </c>
      <c r="B36" s="148"/>
      <c r="C36" s="149">
        <v>3100</v>
      </c>
      <c r="D36" s="150">
        <v>27686488</v>
      </c>
      <c r="E36" s="150"/>
      <c r="F36" s="150">
        <v>25490569</v>
      </c>
      <c r="G36" s="150"/>
    </row>
    <row r="37" spans="1:7" ht="15" customHeight="1" x14ac:dyDescent="0.25">
      <c r="A37" s="148" t="s">
        <v>213</v>
      </c>
      <c r="B37" s="148"/>
      <c r="C37" s="149">
        <v>3110</v>
      </c>
      <c r="D37" s="150">
        <v>0</v>
      </c>
      <c r="E37" s="150"/>
      <c r="F37" s="150">
        <v>0</v>
      </c>
      <c r="G37" s="150"/>
    </row>
    <row r="38" spans="1:7" ht="16.5" x14ac:dyDescent="0.25">
      <c r="A38" s="148" t="s">
        <v>214</v>
      </c>
      <c r="B38" s="148"/>
      <c r="C38" s="149">
        <v>3115</v>
      </c>
      <c r="D38" s="150">
        <v>0</v>
      </c>
      <c r="E38" s="150"/>
      <c r="F38" s="150">
        <v>0</v>
      </c>
      <c r="G38" s="150"/>
    </row>
    <row r="39" spans="1:7" ht="16.5" x14ac:dyDescent="0.25">
      <c r="A39" s="148" t="s">
        <v>215</v>
      </c>
      <c r="B39" s="148"/>
      <c r="C39" s="149">
        <v>3120</v>
      </c>
      <c r="D39" s="150">
        <v>30135</v>
      </c>
      <c r="E39" s="150"/>
      <c r="F39" s="151">
        <v>30010</v>
      </c>
      <c r="G39" s="151"/>
    </row>
    <row r="40" spans="1:7" ht="16.5" x14ac:dyDescent="0.25">
      <c r="A40" s="148" t="s">
        <v>216</v>
      </c>
      <c r="B40" s="148"/>
      <c r="C40" s="157"/>
      <c r="D40" s="150"/>
      <c r="E40" s="150"/>
      <c r="F40" s="151"/>
      <c r="G40" s="151"/>
    </row>
    <row r="41" spans="1:7" ht="16.5" x14ac:dyDescent="0.25">
      <c r="A41" s="148" t="s">
        <v>204</v>
      </c>
      <c r="B41" s="148"/>
      <c r="C41" s="149">
        <v>3125</v>
      </c>
      <c r="D41" s="151">
        <v>11862181</v>
      </c>
      <c r="E41" s="151"/>
      <c r="F41" s="151">
        <v>771548</v>
      </c>
      <c r="G41" s="151"/>
    </row>
    <row r="42" spans="1:7" ht="16.5" x14ac:dyDescent="0.25">
      <c r="A42" s="158" t="s">
        <v>217</v>
      </c>
      <c r="B42" s="158"/>
      <c r="C42" s="159">
        <v>3126</v>
      </c>
      <c r="D42" s="160">
        <v>0</v>
      </c>
      <c r="E42" s="160"/>
      <c r="F42" s="160">
        <v>0</v>
      </c>
      <c r="G42" s="160"/>
    </row>
    <row r="43" spans="1:7" ht="16.5" x14ac:dyDescent="0.25">
      <c r="A43" s="148" t="s">
        <v>218</v>
      </c>
      <c r="B43" s="148"/>
      <c r="C43" s="149">
        <v>3130</v>
      </c>
      <c r="D43" s="150">
        <v>17211817</v>
      </c>
      <c r="E43" s="150"/>
      <c r="F43" s="151">
        <v>12273591</v>
      </c>
      <c r="G43" s="151"/>
    </row>
    <row r="44" spans="1:7" ht="16.5" x14ac:dyDescent="0.25">
      <c r="A44" s="148" t="s">
        <v>219</v>
      </c>
      <c r="B44" s="148"/>
      <c r="C44" s="149">
        <v>3135</v>
      </c>
      <c r="D44" s="150">
        <v>660892</v>
      </c>
      <c r="E44" s="150"/>
      <c r="F44" s="151">
        <v>373910</v>
      </c>
      <c r="G44" s="151"/>
    </row>
    <row r="45" spans="1:7" ht="16.5" x14ac:dyDescent="0.25">
      <c r="A45" s="161" t="s">
        <v>189</v>
      </c>
      <c r="B45" s="161"/>
      <c r="C45" s="149">
        <v>3180</v>
      </c>
      <c r="D45" s="150">
        <v>466373</v>
      </c>
      <c r="E45" s="150"/>
      <c r="F45" s="150">
        <v>421211</v>
      </c>
      <c r="G45" s="150"/>
    </row>
    <row r="46" spans="1:7" ht="16.5" x14ac:dyDescent="0.25">
      <c r="A46" s="162" t="s">
        <v>220</v>
      </c>
      <c r="B46" s="162"/>
      <c r="C46" s="149">
        <v>3190</v>
      </c>
      <c r="D46" s="150">
        <v>57256994</v>
      </c>
      <c r="E46" s="150"/>
      <c r="F46" s="150">
        <v>38986929</v>
      </c>
      <c r="G46" s="150"/>
    </row>
    <row r="47" spans="1:7" ht="16.5" x14ac:dyDescent="0.25">
      <c r="A47" s="156" t="s">
        <v>221</v>
      </c>
      <c r="B47" s="156"/>
      <c r="C47" s="149">
        <v>3195</v>
      </c>
      <c r="D47" s="150">
        <f>D34-D46</f>
        <v>0</v>
      </c>
      <c r="E47" s="150"/>
      <c r="F47" s="150">
        <v>0</v>
      </c>
      <c r="G47" s="150"/>
    </row>
    <row r="48" spans="1:7" ht="16.5" x14ac:dyDescent="0.25">
      <c r="A48" s="156" t="s">
        <v>222</v>
      </c>
      <c r="B48" s="156"/>
      <c r="C48" s="156"/>
      <c r="D48" s="156"/>
      <c r="E48" s="156"/>
      <c r="F48" s="156"/>
      <c r="G48" s="156"/>
    </row>
    <row r="49" spans="1:7" ht="16.5" x14ac:dyDescent="0.25">
      <c r="A49" s="148" t="s">
        <v>223</v>
      </c>
      <c r="B49" s="148"/>
      <c r="C49" s="152"/>
      <c r="D49" s="150"/>
      <c r="E49" s="150"/>
      <c r="F49" s="150"/>
      <c r="G49" s="150"/>
    </row>
    <row r="50" spans="1:7" ht="16.5" x14ac:dyDescent="0.25">
      <c r="A50" s="148" t="s">
        <v>224</v>
      </c>
      <c r="B50" s="148"/>
      <c r="C50" s="157">
        <v>3200</v>
      </c>
      <c r="D50" s="151">
        <v>0</v>
      </c>
      <c r="E50" s="151"/>
      <c r="F50" s="151">
        <v>0</v>
      </c>
      <c r="G50" s="151"/>
    </row>
    <row r="51" spans="1:7" ht="16.5" x14ac:dyDescent="0.25">
      <c r="A51" s="148" t="s">
        <v>225</v>
      </c>
      <c r="B51" s="148"/>
      <c r="C51" s="149">
        <v>3205</v>
      </c>
      <c r="D51" s="151">
        <v>0</v>
      </c>
      <c r="E51" s="151"/>
      <c r="F51" s="151">
        <v>0</v>
      </c>
      <c r="G51" s="151"/>
    </row>
    <row r="52" spans="1:7" ht="16.5" x14ac:dyDescent="0.25">
      <c r="A52" s="161" t="s">
        <v>226</v>
      </c>
      <c r="B52" s="161"/>
      <c r="C52" s="149">
        <v>3210</v>
      </c>
      <c r="D52" s="151">
        <v>0</v>
      </c>
      <c r="E52" s="151"/>
      <c r="F52" s="151">
        <v>0</v>
      </c>
      <c r="G52" s="151"/>
    </row>
    <row r="53" spans="1:7" ht="16.5" x14ac:dyDescent="0.25">
      <c r="A53" s="148" t="s">
        <v>227</v>
      </c>
      <c r="B53" s="148"/>
      <c r="C53" s="149">
        <v>3215</v>
      </c>
      <c r="D53" s="151">
        <v>0</v>
      </c>
      <c r="E53" s="151"/>
      <c r="F53" s="151">
        <v>0</v>
      </c>
      <c r="G53" s="151"/>
    </row>
    <row r="54" spans="1:7" ht="16.5" x14ac:dyDescent="0.25">
      <c r="A54" s="161" t="s">
        <v>228</v>
      </c>
      <c r="B54" s="161"/>
      <c r="C54" s="149">
        <v>3220</v>
      </c>
      <c r="D54" s="151">
        <v>0</v>
      </c>
      <c r="E54" s="151"/>
      <c r="F54" s="151">
        <v>0</v>
      </c>
      <c r="G54" s="151"/>
    </row>
    <row r="55" spans="1:7" ht="16.5" x14ac:dyDescent="0.25">
      <c r="A55" s="161" t="s">
        <v>229</v>
      </c>
      <c r="B55" s="161"/>
      <c r="C55" s="149">
        <v>3225</v>
      </c>
      <c r="D55" s="151">
        <v>0</v>
      </c>
      <c r="E55" s="151"/>
      <c r="F55" s="151">
        <v>0</v>
      </c>
      <c r="G55" s="151"/>
    </row>
    <row r="56" spans="1:7" ht="16.5" x14ac:dyDescent="0.25">
      <c r="A56" s="154" t="s">
        <v>230</v>
      </c>
      <c r="B56" s="155"/>
      <c r="C56" s="149">
        <v>3230</v>
      </c>
      <c r="D56" s="151">
        <v>260373</v>
      </c>
      <c r="E56" s="151"/>
      <c r="F56" s="151">
        <v>315519</v>
      </c>
      <c r="G56" s="151"/>
    </row>
    <row r="57" spans="1:7" ht="16.5" x14ac:dyDescent="0.25">
      <c r="A57" s="148" t="s">
        <v>168</v>
      </c>
      <c r="B57" s="148"/>
      <c r="C57" s="149">
        <v>3235</v>
      </c>
      <c r="D57" s="150">
        <v>0</v>
      </c>
      <c r="E57" s="150"/>
      <c r="F57" s="150">
        <v>0</v>
      </c>
      <c r="G57" s="150"/>
    </row>
    <row r="58" spans="1:7" ht="16.5" x14ac:dyDescent="0.25">
      <c r="A58" s="156" t="s">
        <v>231</v>
      </c>
      <c r="B58" s="156"/>
      <c r="C58" s="149">
        <v>3240</v>
      </c>
      <c r="D58" s="150">
        <f>SUM(D50:E57)</f>
        <v>260373</v>
      </c>
      <c r="E58" s="150"/>
      <c r="F58" s="150">
        <v>315519</v>
      </c>
      <c r="G58" s="150"/>
    </row>
    <row r="59" spans="1:7" ht="16.5" x14ac:dyDescent="0.25">
      <c r="A59" s="148" t="s">
        <v>232</v>
      </c>
      <c r="B59" s="148"/>
      <c r="C59" s="157"/>
      <c r="D59" s="151"/>
      <c r="E59" s="151"/>
      <c r="F59" s="151"/>
      <c r="G59" s="151"/>
    </row>
    <row r="60" spans="1:7" ht="16.5" x14ac:dyDescent="0.25">
      <c r="A60" s="148" t="s">
        <v>224</v>
      </c>
      <c r="B60" s="148"/>
      <c r="C60" s="149">
        <v>3245</v>
      </c>
      <c r="D60" s="151">
        <v>0</v>
      </c>
      <c r="E60" s="151"/>
      <c r="F60" s="151">
        <v>0</v>
      </c>
      <c r="G60" s="151"/>
    </row>
    <row r="61" spans="1:7" ht="16.5" x14ac:dyDescent="0.25">
      <c r="A61" s="148" t="s">
        <v>225</v>
      </c>
      <c r="B61" s="148"/>
      <c r="C61" s="149">
        <v>3250</v>
      </c>
      <c r="D61" s="151">
        <v>0</v>
      </c>
      <c r="E61" s="151"/>
      <c r="F61" s="151">
        <v>196702</v>
      </c>
      <c r="G61" s="151"/>
    </row>
    <row r="62" spans="1:7" ht="16.5" x14ac:dyDescent="0.25">
      <c r="A62" s="161" t="s">
        <v>226</v>
      </c>
      <c r="B62" s="161"/>
      <c r="C62" s="149">
        <v>3255</v>
      </c>
      <c r="D62" s="151">
        <v>0</v>
      </c>
      <c r="E62" s="151"/>
      <c r="F62" s="151">
        <v>0</v>
      </c>
      <c r="G62" s="151"/>
    </row>
    <row r="63" spans="1:7" ht="16.5" x14ac:dyDescent="0.25">
      <c r="A63" s="148" t="s">
        <v>227</v>
      </c>
      <c r="B63" s="148"/>
      <c r="C63" s="149">
        <v>3260</v>
      </c>
      <c r="D63" s="151">
        <v>0</v>
      </c>
      <c r="E63" s="151"/>
      <c r="F63" s="151">
        <v>118817</v>
      </c>
      <c r="G63" s="151"/>
    </row>
    <row r="64" spans="1:7" ht="16.5" x14ac:dyDescent="0.25">
      <c r="A64" s="161" t="s">
        <v>228</v>
      </c>
      <c r="B64" s="161"/>
      <c r="C64" s="149">
        <v>3265</v>
      </c>
      <c r="D64" s="151">
        <v>0</v>
      </c>
      <c r="E64" s="151"/>
      <c r="F64" s="151">
        <v>0</v>
      </c>
      <c r="G64" s="151"/>
    </row>
    <row r="65" spans="1:7" ht="16.5" x14ac:dyDescent="0.25">
      <c r="A65" s="161" t="s">
        <v>229</v>
      </c>
      <c r="B65" s="161"/>
      <c r="C65" s="149">
        <v>3270</v>
      </c>
      <c r="D65" s="151">
        <v>0</v>
      </c>
      <c r="E65" s="151"/>
      <c r="F65" s="151">
        <v>0</v>
      </c>
      <c r="G65" s="151"/>
    </row>
    <row r="66" spans="1:7" ht="16.5" x14ac:dyDescent="0.25">
      <c r="A66" s="148" t="s">
        <v>189</v>
      </c>
      <c r="B66" s="148"/>
      <c r="C66" s="149">
        <v>3285</v>
      </c>
      <c r="D66" s="151">
        <v>260373</v>
      </c>
      <c r="E66" s="151"/>
      <c r="F66" s="151">
        <v>0</v>
      </c>
      <c r="G66" s="151"/>
    </row>
    <row r="67" spans="1:7" ht="16.5" x14ac:dyDescent="0.25">
      <c r="A67" s="156" t="s">
        <v>233</v>
      </c>
      <c r="B67" s="156"/>
      <c r="C67" s="149">
        <v>3290</v>
      </c>
      <c r="D67" s="151">
        <f>SUM(D60:E66)</f>
        <v>260373</v>
      </c>
      <c r="E67" s="151"/>
      <c r="F67" s="151">
        <v>315519</v>
      </c>
      <c r="G67" s="151"/>
    </row>
    <row r="68" spans="1:7" ht="16.5" x14ac:dyDescent="0.25">
      <c r="A68" s="156" t="s">
        <v>234</v>
      </c>
      <c r="B68" s="156"/>
      <c r="C68" s="149">
        <v>3295</v>
      </c>
      <c r="D68" s="150">
        <f>D58-D67</f>
        <v>0</v>
      </c>
      <c r="E68" s="150"/>
      <c r="F68" s="151">
        <v>0</v>
      </c>
      <c r="G68" s="151"/>
    </row>
    <row r="69" spans="1:7" ht="16.5" x14ac:dyDescent="0.25">
      <c r="A69" s="156" t="s">
        <v>235</v>
      </c>
      <c r="B69" s="156"/>
      <c r="C69" s="156"/>
      <c r="D69" s="156"/>
      <c r="E69" s="156"/>
      <c r="F69" s="156"/>
      <c r="G69" s="156"/>
    </row>
    <row r="70" spans="1:7" ht="16.5" x14ac:dyDescent="0.25">
      <c r="A70" s="148" t="s">
        <v>236</v>
      </c>
      <c r="B70" s="148"/>
      <c r="C70" s="163"/>
      <c r="D70" s="150"/>
      <c r="E70" s="150"/>
      <c r="F70" s="150"/>
      <c r="G70" s="150"/>
    </row>
    <row r="71" spans="1:7" ht="16.5" x14ac:dyDescent="0.25">
      <c r="A71" s="148" t="s">
        <v>237</v>
      </c>
      <c r="B71" s="148"/>
      <c r="C71" s="149">
        <v>3300</v>
      </c>
      <c r="D71" s="151">
        <v>0</v>
      </c>
      <c r="E71" s="151"/>
      <c r="F71" s="151">
        <v>0</v>
      </c>
      <c r="G71" s="151"/>
    </row>
    <row r="72" spans="1:7" ht="16.5" x14ac:dyDescent="0.25">
      <c r="A72" s="148" t="s">
        <v>238</v>
      </c>
      <c r="B72" s="148"/>
      <c r="C72" s="149">
        <v>3305</v>
      </c>
      <c r="D72" s="151">
        <v>0</v>
      </c>
      <c r="E72" s="151"/>
      <c r="F72" s="151">
        <v>0</v>
      </c>
      <c r="G72" s="151"/>
    </row>
    <row r="73" spans="1:7" ht="16.5" x14ac:dyDescent="0.25">
      <c r="A73" s="148" t="s">
        <v>239</v>
      </c>
      <c r="B73" s="148"/>
      <c r="C73" s="149">
        <v>3310</v>
      </c>
      <c r="D73" s="151">
        <v>0</v>
      </c>
      <c r="E73" s="151"/>
      <c r="F73" s="151">
        <v>0</v>
      </c>
      <c r="G73" s="151"/>
    </row>
    <row r="74" spans="1:7" ht="16.5" x14ac:dyDescent="0.25">
      <c r="A74" s="148" t="s">
        <v>168</v>
      </c>
      <c r="B74" s="148"/>
      <c r="C74" s="149">
        <v>3340</v>
      </c>
      <c r="D74" s="151">
        <v>0</v>
      </c>
      <c r="E74" s="151"/>
      <c r="F74" s="151">
        <v>0</v>
      </c>
      <c r="G74" s="151"/>
    </row>
    <row r="75" spans="1:7" ht="16.5" x14ac:dyDescent="0.25">
      <c r="A75" s="156" t="s">
        <v>240</v>
      </c>
      <c r="B75" s="156"/>
      <c r="C75" s="149">
        <v>3345</v>
      </c>
      <c r="D75" s="151">
        <f>SUM(D71:E74)</f>
        <v>0</v>
      </c>
      <c r="E75" s="151"/>
      <c r="F75" s="151">
        <v>0</v>
      </c>
      <c r="G75" s="151"/>
    </row>
    <row r="76" spans="1:7" ht="16.5" x14ac:dyDescent="0.25">
      <c r="A76" s="148" t="s">
        <v>241</v>
      </c>
      <c r="B76" s="148"/>
      <c r="C76" s="149"/>
      <c r="D76" s="151"/>
      <c r="E76" s="151"/>
      <c r="F76" s="151"/>
      <c r="G76" s="151"/>
    </row>
    <row r="77" spans="1:7" ht="16.5" x14ac:dyDescent="0.25">
      <c r="A77" s="148" t="s">
        <v>242</v>
      </c>
      <c r="B77" s="148"/>
      <c r="C77" s="149">
        <v>3350</v>
      </c>
      <c r="D77" s="151">
        <v>0</v>
      </c>
      <c r="E77" s="151"/>
      <c r="F77" s="151">
        <v>0</v>
      </c>
      <c r="G77" s="151"/>
    </row>
    <row r="78" spans="1:7" ht="16.5" x14ac:dyDescent="0.25">
      <c r="A78" s="148" t="s">
        <v>243</v>
      </c>
      <c r="B78" s="148"/>
      <c r="C78" s="149">
        <v>3355</v>
      </c>
      <c r="D78" s="151">
        <v>0</v>
      </c>
      <c r="E78" s="151"/>
      <c r="F78" s="151">
        <v>0</v>
      </c>
      <c r="G78" s="151"/>
    </row>
    <row r="79" spans="1:7" ht="16.5" x14ac:dyDescent="0.25">
      <c r="A79" s="148" t="s">
        <v>244</v>
      </c>
      <c r="B79" s="148"/>
      <c r="C79" s="149">
        <v>3360</v>
      </c>
      <c r="D79" s="151">
        <v>0</v>
      </c>
      <c r="E79" s="151"/>
      <c r="F79" s="151">
        <v>0</v>
      </c>
      <c r="G79" s="151"/>
    </row>
    <row r="80" spans="1:7" ht="16.5" x14ac:dyDescent="0.25">
      <c r="A80" s="148" t="s">
        <v>189</v>
      </c>
      <c r="B80" s="148"/>
      <c r="C80" s="149">
        <v>3380</v>
      </c>
      <c r="D80" s="150">
        <v>0</v>
      </c>
      <c r="E80" s="150"/>
      <c r="F80" s="150">
        <v>0</v>
      </c>
      <c r="G80" s="150"/>
    </row>
    <row r="81" spans="1:8" ht="16.5" x14ac:dyDescent="0.25">
      <c r="A81" s="148" t="s">
        <v>245</v>
      </c>
      <c r="B81" s="148"/>
      <c r="C81" s="149">
        <v>3385</v>
      </c>
      <c r="D81" s="150">
        <v>0</v>
      </c>
      <c r="E81" s="150"/>
      <c r="F81" s="150">
        <v>0</v>
      </c>
      <c r="G81" s="150"/>
    </row>
    <row r="82" spans="1:8" ht="16.5" x14ac:dyDescent="0.25">
      <c r="A82" s="156" t="s">
        <v>246</v>
      </c>
      <c r="B82" s="156"/>
      <c r="C82" s="149">
        <v>3390</v>
      </c>
      <c r="D82" s="150">
        <f>SUM(D77:E81)</f>
        <v>0</v>
      </c>
      <c r="E82" s="150"/>
      <c r="F82" s="150">
        <v>0</v>
      </c>
      <c r="G82" s="150"/>
    </row>
    <row r="83" spans="1:8" ht="16.5" x14ac:dyDescent="0.25">
      <c r="A83" s="156" t="s">
        <v>247</v>
      </c>
      <c r="B83" s="156"/>
      <c r="C83" s="149">
        <v>3395</v>
      </c>
      <c r="D83" s="150">
        <f>D75-D82</f>
        <v>0</v>
      </c>
      <c r="E83" s="150"/>
      <c r="F83" s="150">
        <v>0</v>
      </c>
      <c r="G83" s="150"/>
    </row>
    <row r="84" spans="1:8" ht="16.5" x14ac:dyDescent="0.25">
      <c r="A84" s="156" t="s">
        <v>248</v>
      </c>
      <c r="B84" s="156"/>
      <c r="C84" s="149">
        <v>3400</v>
      </c>
      <c r="D84" s="150">
        <v>19151</v>
      </c>
      <c r="E84" s="150"/>
      <c r="F84" s="150">
        <v>-8180</v>
      </c>
      <c r="G84" s="150"/>
    </row>
    <row r="85" spans="1:8" ht="16.5" x14ac:dyDescent="0.25">
      <c r="A85" s="148" t="s">
        <v>249</v>
      </c>
      <c r="B85" s="148"/>
      <c r="C85" s="149">
        <v>3405</v>
      </c>
      <c r="D85" s="150">
        <v>24182</v>
      </c>
      <c r="E85" s="150"/>
      <c r="F85" s="150">
        <v>32362</v>
      </c>
      <c r="G85" s="150"/>
    </row>
    <row r="86" spans="1:8" ht="16.5" x14ac:dyDescent="0.25">
      <c r="A86" s="161" t="s">
        <v>250</v>
      </c>
      <c r="B86" s="161"/>
      <c r="C86" s="149">
        <v>3410</v>
      </c>
      <c r="D86" s="150">
        <v>0</v>
      </c>
      <c r="E86" s="150"/>
      <c r="F86" s="150">
        <v>0</v>
      </c>
      <c r="G86" s="150"/>
    </row>
    <row r="87" spans="1:8" ht="16.5" x14ac:dyDescent="0.25">
      <c r="A87" s="161" t="s">
        <v>251</v>
      </c>
      <c r="B87" s="161"/>
      <c r="C87" s="149">
        <v>3415</v>
      </c>
      <c r="D87" s="150">
        <v>0</v>
      </c>
      <c r="E87" s="150"/>
      <c r="F87" s="150">
        <v>0</v>
      </c>
      <c r="G87" s="150"/>
    </row>
    <row r="88" spans="1:8" ht="16.5" x14ac:dyDescent="0.25">
      <c r="A88" s="148" t="s">
        <v>252</v>
      </c>
      <c r="B88" s="148"/>
      <c r="C88" s="149">
        <v>3420</v>
      </c>
      <c r="D88" s="151">
        <v>0</v>
      </c>
      <c r="E88" s="151"/>
      <c r="F88" s="151">
        <v>0</v>
      </c>
      <c r="G88" s="151"/>
    </row>
    <row r="89" spans="1:8" ht="16.5" x14ac:dyDescent="0.25">
      <c r="A89" s="148" t="s">
        <v>253</v>
      </c>
      <c r="B89" s="148"/>
      <c r="C89" s="149">
        <v>3425</v>
      </c>
      <c r="D89" s="151">
        <f>D84+D85+D86-D87+D88</f>
        <v>43333</v>
      </c>
      <c r="E89" s="151"/>
      <c r="F89" s="151">
        <v>24182</v>
      </c>
      <c r="G89" s="151"/>
    </row>
    <row r="90" spans="1:8" ht="16.5" hidden="1" x14ac:dyDescent="0.25">
      <c r="A90" s="164"/>
      <c r="B90" s="165"/>
      <c r="C90" s="165"/>
      <c r="D90" s="165"/>
      <c r="E90" s="166"/>
      <c r="F90" s="166"/>
      <c r="G90" s="114"/>
    </row>
    <row r="91" spans="1:8" ht="16.5" x14ac:dyDescent="0.25">
      <c r="A91" s="167" t="s">
        <v>254</v>
      </c>
      <c r="B91" s="168"/>
      <c r="C91" s="168"/>
      <c r="D91" s="169"/>
      <c r="E91" s="170"/>
      <c r="F91" s="169">
        <v>67067</v>
      </c>
      <c r="G91" s="114"/>
    </row>
    <row r="92" spans="1:8" ht="16.5" x14ac:dyDescent="0.25">
      <c r="A92" s="167" t="s">
        <v>255</v>
      </c>
      <c r="B92" s="168"/>
      <c r="C92" s="168"/>
      <c r="D92" s="171"/>
      <c r="E92" s="170"/>
      <c r="F92" s="171">
        <v>67067</v>
      </c>
      <c r="G92" s="114"/>
    </row>
    <row r="93" spans="1:8" ht="16.5" x14ac:dyDescent="0.25">
      <c r="A93" s="172" t="s">
        <v>91</v>
      </c>
      <c r="B93" s="169"/>
      <c r="C93" s="168"/>
      <c r="D93" s="168"/>
      <c r="E93" s="173" t="s">
        <v>256</v>
      </c>
      <c r="F93" s="173"/>
      <c r="G93" s="173"/>
    </row>
    <row r="94" spans="1:8" ht="14.25" customHeight="1" x14ac:dyDescent="0.25">
      <c r="A94" s="174"/>
      <c r="B94" s="175" t="s">
        <v>92</v>
      </c>
      <c r="C94" s="175"/>
      <c r="D94" s="175"/>
      <c r="E94" s="176" t="s">
        <v>93</v>
      </c>
      <c r="F94" s="176"/>
      <c r="G94" s="176"/>
      <c r="H94" s="177"/>
    </row>
    <row r="95" spans="1:8" ht="47.25" x14ac:dyDescent="0.25">
      <c r="A95" s="172" t="s">
        <v>257</v>
      </c>
      <c r="B95" s="169"/>
      <c r="C95" s="168"/>
      <c r="D95" s="168"/>
      <c r="E95" s="178" t="str">
        <f>[1]ЗАПОЛНИТЬ!F28</f>
        <v>Ольга СЛЮСАРЬ</v>
      </c>
      <c r="F95" s="178"/>
      <c r="G95" s="178"/>
    </row>
    <row r="96" spans="1:8" ht="19.5" customHeight="1" x14ac:dyDescent="0.25">
      <c r="A96" s="164"/>
      <c r="B96" s="175" t="s">
        <v>92</v>
      </c>
      <c r="C96" s="175"/>
      <c r="D96" s="175"/>
      <c r="E96" s="179" t="s">
        <v>93</v>
      </c>
      <c r="F96" s="179"/>
      <c r="G96" s="179"/>
      <c r="H96" s="177"/>
    </row>
    <row r="97" spans="1:7" ht="16.5" x14ac:dyDescent="0.25">
      <c r="A97" s="164"/>
      <c r="B97" s="168"/>
      <c r="C97" s="168"/>
      <c r="D97" s="168"/>
      <c r="E97" s="168"/>
      <c r="F97" s="168"/>
      <c r="G97" s="180"/>
    </row>
    <row r="98" spans="1:7" ht="19.5" customHeight="1" x14ac:dyDescent="0.25">
      <c r="A98" s="181"/>
      <c r="G98" s="180"/>
    </row>
  </sheetData>
  <mergeCells count="230">
    <mergeCell ref="E94:G94"/>
    <mergeCell ref="E95:G95"/>
    <mergeCell ref="E96:G96"/>
    <mergeCell ref="A89:B89"/>
    <mergeCell ref="D89:E89"/>
    <mergeCell ref="F89:G89"/>
    <mergeCell ref="B90:D90"/>
    <mergeCell ref="E90:F90"/>
    <mergeCell ref="E93:G93"/>
    <mergeCell ref="A87:B87"/>
    <mergeCell ref="D87:E87"/>
    <mergeCell ref="F87:G87"/>
    <mergeCell ref="A88:B88"/>
    <mergeCell ref="D88:E88"/>
    <mergeCell ref="F88:G88"/>
    <mergeCell ref="A85:B85"/>
    <mergeCell ref="D85:E85"/>
    <mergeCell ref="F85:G85"/>
    <mergeCell ref="A86:B86"/>
    <mergeCell ref="D86:E86"/>
    <mergeCell ref="F86:G86"/>
    <mergeCell ref="A83:B83"/>
    <mergeCell ref="D83:E83"/>
    <mergeCell ref="F83:G83"/>
    <mergeCell ref="A84:B84"/>
    <mergeCell ref="D84:E84"/>
    <mergeCell ref="F84:G84"/>
    <mergeCell ref="A81:B81"/>
    <mergeCell ref="D81:E81"/>
    <mergeCell ref="F81:G81"/>
    <mergeCell ref="A82:B82"/>
    <mergeCell ref="D82:E82"/>
    <mergeCell ref="F82:G82"/>
    <mergeCell ref="A79:B79"/>
    <mergeCell ref="D79:E79"/>
    <mergeCell ref="F79:G79"/>
    <mergeCell ref="A80:B80"/>
    <mergeCell ref="D80:E80"/>
    <mergeCell ref="F80:G80"/>
    <mergeCell ref="A77:B77"/>
    <mergeCell ref="D77:E77"/>
    <mergeCell ref="F77:G77"/>
    <mergeCell ref="A78:B78"/>
    <mergeCell ref="D78:E78"/>
    <mergeCell ref="F78:G78"/>
    <mergeCell ref="A75:B75"/>
    <mergeCell ref="D75:E75"/>
    <mergeCell ref="F75:G75"/>
    <mergeCell ref="A76:B76"/>
    <mergeCell ref="D76:E76"/>
    <mergeCell ref="F76:G76"/>
    <mergeCell ref="A73:B73"/>
    <mergeCell ref="D73:E73"/>
    <mergeCell ref="F73:G73"/>
    <mergeCell ref="A74:B74"/>
    <mergeCell ref="D74:E74"/>
    <mergeCell ref="F74:G74"/>
    <mergeCell ref="A71:B71"/>
    <mergeCell ref="D71:E71"/>
    <mergeCell ref="F71:G71"/>
    <mergeCell ref="A72:B72"/>
    <mergeCell ref="D72:E72"/>
    <mergeCell ref="F72:G72"/>
    <mergeCell ref="A68:B68"/>
    <mergeCell ref="D68:E68"/>
    <mergeCell ref="F68:G68"/>
    <mergeCell ref="A69:G69"/>
    <mergeCell ref="A70:B70"/>
    <mergeCell ref="D70:E70"/>
    <mergeCell ref="F70:G70"/>
    <mergeCell ref="A66:B66"/>
    <mergeCell ref="D66:E66"/>
    <mergeCell ref="F66:G66"/>
    <mergeCell ref="A67:B67"/>
    <mergeCell ref="D67:E67"/>
    <mergeCell ref="F67:G67"/>
    <mergeCell ref="A64:B64"/>
    <mergeCell ref="D64:E64"/>
    <mergeCell ref="F64:G64"/>
    <mergeCell ref="A65:B65"/>
    <mergeCell ref="D65:E65"/>
    <mergeCell ref="F65:G65"/>
    <mergeCell ref="A62:B62"/>
    <mergeCell ref="D62:E62"/>
    <mergeCell ref="F62:G62"/>
    <mergeCell ref="A63:B63"/>
    <mergeCell ref="D63:E63"/>
    <mergeCell ref="F63:G63"/>
    <mergeCell ref="A60:B60"/>
    <mergeCell ref="D60:E60"/>
    <mergeCell ref="F60:G60"/>
    <mergeCell ref="A61:B61"/>
    <mergeCell ref="D61:E61"/>
    <mergeCell ref="F61:G61"/>
    <mergeCell ref="A58:B58"/>
    <mergeCell ref="D58:E58"/>
    <mergeCell ref="F58:G58"/>
    <mergeCell ref="A59:B59"/>
    <mergeCell ref="D59:E59"/>
    <mergeCell ref="F59:G59"/>
    <mergeCell ref="A56:B56"/>
    <mergeCell ref="D56:E56"/>
    <mergeCell ref="F56:G56"/>
    <mergeCell ref="A57:B57"/>
    <mergeCell ref="D57:E57"/>
    <mergeCell ref="F57:G57"/>
    <mergeCell ref="A54:B54"/>
    <mergeCell ref="D54:E54"/>
    <mergeCell ref="F54:G54"/>
    <mergeCell ref="A55:B55"/>
    <mergeCell ref="D55:E55"/>
    <mergeCell ref="F55:G55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A47:B47"/>
    <mergeCell ref="D47:E47"/>
    <mergeCell ref="F47:G47"/>
    <mergeCell ref="A48:G48"/>
    <mergeCell ref="A49:B49"/>
    <mergeCell ref="D49:E49"/>
    <mergeCell ref="F49:G49"/>
    <mergeCell ref="A45:B45"/>
    <mergeCell ref="D45:E45"/>
    <mergeCell ref="F45:G45"/>
    <mergeCell ref="A46:B46"/>
    <mergeCell ref="D46:E46"/>
    <mergeCell ref="F46:G46"/>
    <mergeCell ref="A43:B43"/>
    <mergeCell ref="D43:E43"/>
    <mergeCell ref="F43:G43"/>
    <mergeCell ref="A44:B44"/>
    <mergeCell ref="D44:E44"/>
    <mergeCell ref="F44:G44"/>
    <mergeCell ref="A41:B41"/>
    <mergeCell ref="D41:E41"/>
    <mergeCell ref="F41:G41"/>
    <mergeCell ref="A42:B42"/>
    <mergeCell ref="D42:E42"/>
    <mergeCell ref="F42:G42"/>
    <mergeCell ref="A39:B39"/>
    <mergeCell ref="D39:E39"/>
    <mergeCell ref="F39:G39"/>
    <mergeCell ref="A40:B40"/>
    <mergeCell ref="D40:E40"/>
    <mergeCell ref="F40:G40"/>
    <mergeCell ref="A37:B37"/>
    <mergeCell ref="D37:E37"/>
    <mergeCell ref="F37:G37"/>
    <mergeCell ref="A38:B38"/>
    <mergeCell ref="D38:E38"/>
    <mergeCell ref="F38:G38"/>
    <mergeCell ref="A35:B35"/>
    <mergeCell ref="D35:E35"/>
    <mergeCell ref="F35:G35"/>
    <mergeCell ref="A36:B36"/>
    <mergeCell ref="D36:E36"/>
    <mergeCell ref="F36:G36"/>
    <mergeCell ref="A33:B33"/>
    <mergeCell ref="D33:E33"/>
    <mergeCell ref="F33:G33"/>
    <mergeCell ref="A34:B34"/>
    <mergeCell ref="D34:E34"/>
    <mergeCell ref="F34:G34"/>
    <mergeCell ref="A31:B31"/>
    <mergeCell ref="D31:E31"/>
    <mergeCell ref="F31:G31"/>
    <mergeCell ref="A32:B32"/>
    <mergeCell ref="D32:E32"/>
    <mergeCell ref="F32:G32"/>
    <mergeCell ref="A29:B29"/>
    <mergeCell ref="D29:E29"/>
    <mergeCell ref="F29:G29"/>
    <mergeCell ref="A30:B30"/>
    <mergeCell ref="D30:E30"/>
    <mergeCell ref="F30:G30"/>
    <mergeCell ref="A27:B27"/>
    <mergeCell ref="D27:E27"/>
    <mergeCell ref="F27:G27"/>
    <mergeCell ref="A28:B28"/>
    <mergeCell ref="D28:E28"/>
    <mergeCell ref="F28:G28"/>
    <mergeCell ref="A25:B25"/>
    <mergeCell ref="D25:E25"/>
    <mergeCell ref="F25:G25"/>
    <mergeCell ref="A26:B26"/>
    <mergeCell ref="D26:E26"/>
    <mergeCell ref="F26:G26"/>
    <mergeCell ref="A23:B23"/>
    <mergeCell ref="D23:E23"/>
    <mergeCell ref="F23:G23"/>
    <mergeCell ref="A24:B24"/>
    <mergeCell ref="D24:E24"/>
    <mergeCell ref="F24:G24"/>
    <mergeCell ref="A21:B21"/>
    <mergeCell ref="D21:E21"/>
    <mergeCell ref="F21:G21"/>
    <mergeCell ref="A22:B22"/>
    <mergeCell ref="D22:E22"/>
    <mergeCell ref="F22:G22"/>
    <mergeCell ref="A18:B18"/>
    <mergeCell ref="D18:E18"/>
    <mergeCell ref="F18:G18"/>
    <mergeCell ref="A19:G19"/>
    <mergeCell ref="A20:B20"/>
    <mergeCell ref="D20:E20"/>
    <mergeCell ref="F20:G20"/>
    <mergeCell ref="D10:F10"/>
    <mergeCell ref="D11:F11"/>
    <mergeCell ref="D12:F12"/>
    <mergeCell ref="A14:F14"/>
    <mergeCell ref="A15:F15"/>
    <mergeCell ref="A17:B17"/>
    <mergeCell ref="D17:E17"/>
    <mergeCell ref="F17:G17"/>
    <mergeCell ref="D1:G3"/>
    <mergeCell ref="D5:F5"/>
    <mergeCell ref="B6:C6"/>
    <mergeCell ref="D7:F7"/>
    <mergeCell ref="D8:F8"/>
    <mergeCell ref="D9:F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L41"/>
  <sheetViews>
    <sheetView workbookViewId="0">
      <selection activeCell="G7" sqref="G7"/>
    </sheetView>
  </sheetViews>
  <sheetFormatPr defaultRowHeight="15.75" x14ac:dyDescent="0.25"/>
  <cols>
    <col min="1" max="1" width="40.28515625" style="182" customWidth="1"/>
    <col min="2" max="2" width="15.85546875" style="182" customWidth="1"/>
    <col min="3" max="3" width="6.85546875" style="182" customWidth="1"/>
    <col min="4" max="6" width="13.140625" style="182" customWidth="1"/>
    <col min="7" max="7" width="10.7109375" style="182" customWidth="1"/>
    <col min="8" max="8" width="10.42578125" style="182" customWidth="1"/>
    <col min="9" max="9" width="11.42578125" style="182" customWidth="1"/>
    <col min="10" max="10" width="13.140625" style="182" customWidth="1"/>
    <col min="11" max="16384" width="9.140625" style="182"/>
  </cols>
  <sheetData>
    <row r="1" spans="1:12" x14ac:dyDescent="0.25">
      <c r="G1" s="74" t="s">
        <v>258</v>
      </c>
      <c r="H1" s="74"/>
      <c r="I1" s="74"/>
      <c r="J1" s="74"/>
    </row>
    <row r="2" spans="1:12" ht="20.25" customHeight="1" x14ac:dyDescent="0.25">
      <c r="G2" s="74"/>
      <c r="H2" s="74"/>
      <c r="I2" s="74"/>
      <c r="J2" s="74"/>
    </row>
    <row r="3" spans="1:12" ht="3" customHeight="1" x14ac:dyDescent="0.25"/>
    <row r="4" spans="1:12" ht="9" customHeight="1" x14ac:dyDescent="0.25">
      <c r="A4" s="75"/>
      <c r="B4" s="75"/>
      <c r="C4" s="75"/>
      <c r="D4" s="75"/>
      <c r="E4" s="75"/>
      <c r="F4" s="72"/>
      <c r="G4" s="72"/>
      <c r="H4" s="183" t="s">
        <v>1</v>
      </c>
      <c r="I4" s="184"/>
      <c r="J4" s="185"/>
    </row>
    <row r="5" spans="1:12" x14ac:dyDescent="0.25">
      <c r="A5" s="75"/>
      <c r="B5" s="75"/>
      <c r="C5" s="75"/>
      <c r="E5" s="80"/>
      <c r="G5" s="186" t="s">
        <v>2</v>
      </c>
      <c r="H5" s="78">
        <v>2022</v>
      </c>
      <c r="I5" s="78">
        <v>1</v>
      </c>
      <c r="J5" s="79" t="s">
        <v>3</v>
      </c>
    </row>
    <row r="6" spans="1:12" x14ac:dyDescent="0.25">
      <c r="A6" s="80" t="s">
        <v>4</v>
      </c>
      <c r="B6" s="187" t="str">
        <f>[1]ЗАПОЛНИТЬ!B3</f>
        <v>ЖИТОМИРСЬКА ОБЛАСНА РАДА</v>
      </c>
      <c r="C6" s="187"/>
      <c r="D6" s="187"/>
      <c r="E6" s="187"/>
      <c r="F6" s="187"/>
      <c r="G6" s="188" t="s">
        <v>6</v>
      </c>
      <c r="H6" s="84" t="str">
        <f>[1]ЗАПОЛНИТЬ!B13</f>
        <v>13576948</v>
      </c>
      <c r="I6" s="85"/>
      <c r="J6" s="85"/>
    </row>
    <row r="7" spans="1:12" x14ac:dyDescent="0.25">
      <c r="A7" s="80" t="s">
        <v>7</v>
      </c>
      <c r="B7" s="189" t="str">
        <f>[1]ЗАПОЛНИТЬ!B5</f>
        <v>КОРОЛЬОВСЬКИЙ</v>
      </c>
      <c r="C7" s="189"/>
      <c r="D7" s="189"/>
      <c r="E7" s="189"/>
      <c r="F7" s="189"/>
      <c r="G7" s="188" t="s">
        <v>8</v>
      </c>
      <c r="H7" s="85" t="str">
        <f>[1]ЗАПОЛНИТЬ!B14</f>
        <v>UA18040190010281147</v>
      </c>
      <c r="I7" s="85"/>
      <c r="J7" s="85"/>
    </row>
    <row r="8" spans="1:12" ht="15.75" customHeight="1" x14ac:dyDescent="0.25">
      <c r="A8" s="88" t="s">
        <v>9</v>
      </c>
      <c r="B8" s="190" t="str">
        <f>[1]ЗАПОЛНИТЬ!D15</f>
        <v>Орган місцевого самоврядування</v>
      </c>
      <c r="C8" s="190"/>
      <c r="D8" s="190"/>
      <c r="E8" s="190"/>
      <c r="F8" s="190"/>
      <c r="G8" s="188" t="s">
        <v>10</v>
      </c>
      <c r="H8" s="90">
        <f>[1]ЗАПОЛНИТЬ!B15</f>
        <v>420</v>
      </c>
      <c r="I8" s="91"/>
      <c r="J8" s="92"/>
    </row>
    <row r="9" spans="1:12" x14ac:dyDescent="0.25">
      <c r="A9" s="80" t="s">
        <v>11</v>
      </c>
      <c r="B9" s="191" t="s">
        <v>12</v>
      </c>
      <c r="C9" s="191"/>
      <c r="D9" s="191"/>
      <c r="E9" s="191"/>
      <c r="F9" s="191"/>
      <c r="G9" s="188" t="s">
        <v>13</v>
      </c>
      <c r="H9" s="94" t="s">
        <v>14</v>
      </c>
      <c r="I9" s="95"/>
      <c r="J9" s="95"/>
    </row>
    <row r="10" spans="1:12" x14ac:dyDescent="0.25">
      <c r="A10" s="80" t="s">
        <v>15</v>
      </c>
      <c r="B10" s="191" t="s">
        <v>16</v>
      </c>
      <c r="C10" s="191"/>
      <c r="D10" s="191"/>
      <c r="E10" s="191"/>
      <c r="F10" s="191"/>
      <c r="G10" s="188" t="s">
        <v>17</v>
      </c>
      <c r="H10" s="94" t="s">
        <v>18</v>
      </c>
      <c r="I10" s="95"/>
      <c r="J10" s="95"/>
    </row>
    <row r="11" spans="1:12" ht="12" customHeight="1" x14ac:dyDescent="0.25">
      <c r="A11" s="96" t="s">
        <v>19</v>
      </c>
      <c r="B11" s="96"/>
      <c r="C11" s="96"/>
      <c r="D11" s="75"/>
      <c r="E11" s="75"/>
      <c r="F11" s="97"/>
      <c r="G11" s="97"/>
      <c r="H11" s="97"/>
      <c r="I11" s="72"/>
      <c r="J11" s="72"/>
      <c r="K11" s="72"/>
      <c r="L11" s="72"/>
    </row>
    <row r="12" spans="1:12" ht="12" customHeight="1" x14ac:dyDescent="0.25">
      <c r="A12" s="96" t="s">
        <v>259</v>
      </c>
      <c r="B12" s="96"/>
      <c r="C12" s="96"/>
      <c r="D12" s="75"/>
      <c r="E12" s="75"/>
      <c r="F12" s="75"/>
      <c r="G12" s="75"/>
      <c r="H12" s="75"/>
      <c r="I12" s="72"/>
      <c r="J12" s="72"/>
      <c r="K12" s="72"/>
      <c r="L12" s="72"/>
    </row>
    <row r="13" spans="1:12" x14ac:dyDescent="0.25">
      <c r="A13" s="192" t="s">
        <v>260</v>
      </c>
      <c r="B13" s="192"/>
      <c r="C13" s="192"/>
      <c r="D13" s="192"/>
      <c r="E13" s="192"/>
      <c r="F13" s="192"/>
      <c r="G13" s="192"/>
      <c r="H13" s="192"/>
      <c r="I13" s="192"/>
      <c r="J13" s="192"/>
    </row>
    <row r="14" spans="1:12" x14ac:dyDescent="0.25">
      <c r="A14" s="193" t="str">
        <f>CONCATENATE("за",[1]ЗАПОЛНИТЬ!$B$17," ",LEFT([1]ЗАПОЛНИТЬ!$C$17,5),"рік")</f>
        <v>за 2021 рік</v>
      </c>
      <c r="B14" s="193"/>
      <c r="C14" s="193"/>
      <c r="D14" s="193"/>
      <c r="E14" s="193"/>
      <c r="F14" s="193"/>
      <c r="G14" s="193"/>
      <c r="H14" s="193"/>
      <c r="I14" s="193"/>
      <c r="J14" s="193"/>
    </row>
    <row r="15" spans="1:12" x14ac:dyDescent="0.25">
      <c r="I15" s="100" t="s">
        <v>261</v>
      </c>
    </row>
    <row r="16" spans="1:12" ht="63" x14ac:dyDescent="0.25">
      <c r="A16" s="194" t="s">
        <v>103</v>
      </c>
      <c r="B16" s="195"/>
      <c r="C16" s="196" t="s">
        <v>24</v>
      </c>
      <c r="D16" s="196" t="s">
        <v>71</v>
      </c>
      <c r="E16" s="196" t="s">
        <v>72</v>
      </c>
      <c r="F16" s="196" t="s">
        <v>73</v>
      </c>
      <c r="G16" s="196" t="s">
        <v>74</v>
      </c>
      <c r="H16" s="196" t="s">
        <v>75</v>
      </c>
      <c r="I16" s="196" t="s">
        <v>76</v>
      </c>
      <c r="J16" s="196" t="s">
        <v>262</v>
      </c>
    </row>
    <row r="17" spans="1:10" x14ac:dyDescent="0.25">
      <c r="A17" s="194">
        <v>1</v>
      </c>
      <c r="B17" s="195"/>
      <c r="C17" s="196">
        <v>2</v>
      </c>
      <c r="D17" s="196">
        <v>3</v>
      </c>
      <c r="E17" s="196">
        <v>4</v>
      </c>
      <c r="F17" s="196">
        <v>5</v>
      </c>
      <c r="G17" s="196">
        <v>6</v>
      </c>
      <c r="H17" s="196">
        <v>7</v>
      </c>
      <c r="I17" s="196">
        <v>8</v>
      </c>
      <c r="J17" s="196">
        <v>9</v>
      </c>
    </row>
    <row r="18" spans="1:10" x14ac:dyDescent="0.25">
      <c r="A18" s="197" t="s">
        <v>263</v>
      </c>
      <c r="B18" s="198"/>
      <c r="C18" s="199" t="s">
        <v>264</v>
      </c>
      <c r="D18" s="200">
        <f>'[1]1дс_баланс'!E71</f>
        <v>4938928</v>
      </c>
      <c r="E18" s="200">
        <f>'[1]1дс_баланс'!E72</f>
        <v>0</v>
      </c>
      <c r="F18" s="200">
        <f>'[1]1дс_баланс'!E73</f>
        <v>-2332594</v>
      </c>
      <c r="G18" s="200">
        <f>'[1]1дс_баланс'!E74</f>
        <v>0</v>
      </c>
      <c r="H18" s="200">
        <f>'[1]1дс_баланс'!E75</f>
        <v>0</v>
      </c>
      <c r="I18" s="200">
        <f>'[1]1дс_баланс'!E76</f>
        <v>0</v>
      </c>
      <c r="J18" s="200">
        <f>SUM(D18:I18)</f>
        <v>2606334</v>
      </c>
    </row>
    <row r="19" spans="1:10" x14ac:dyDescent="0.25">
      <c r="A19" s="197" t="s">
        <v>265</v>
      </c>
      <c r="B19" s="198"/>
      <c r="C19" s="201"/>
      <c r="D19" s="200"/>
      <c r="E19" s="200"/>
      <c r="F19" s="200" t="s">
        <v>266</v>
      </c>
      <c r="G19" s="200"/>
      <c r="H19" s="200"/>
      <c r="I19" s="200"/>
      <c r="J19" s="200"/>
    </row>
    <row r="20" spans="1:10" x14ac:dyDescent="0.25">
      <c r="A20" s="202" t="s">
        <v>267</v>
      </c>
      <c r="B20" s="203"/>
      <c r="C20" s="199" t="s">
        <v>268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f t="shared" ref="J20:J34" si="0">SUM(D20:I20)</f>
        <v>0</v>
      </c>
    </row>
    <row r="21" spans="1:10" x14ac:dyDescent="0.25">
      <c r="A21" s="202" t="s">
        <v>269</v>
      </c>
      <c r="B21" s="203"/>
      <c r="C21" s="199" t="s">
        <v>270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f t="shared" si="0"/>
        <v>0</v>
      </c>
    </row>
    <row r="22" spans="1:10" x14ac:dyDescent="0.25">
      <c r="A22" s="202" t="s">
        <v>271</v>
      </c>
      <c r="B22" s="203"/>
      <c r="C22" s="199" t="s">
        <v>272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f t="shared" si="0"/>
        <v>0</v>
      </c>
    </row>
    <row r="23" spans="1:10" x14ac:dyDescent="0.25">
      <c r="A23" s="197" t="s">
        <v>273</v>
      </c>
      <c r="B23" s="198"/>
      <c r="C23" s="199" t="s">
        <v>274</v>
      </c>
      <c r="D23" s="200">
        <f>SUM(D20:D22)+D18</f>
        <v>4938928</v>
      </c>
      <c r="E23" s="200">
        <f t="shared" ref="E23:J23" si="1">SUM(E20:E22)+E18</f>
        <v>0</v>
      </c>
      <c r="F23" s="200">
        <f t="shared" si="1"/>
        <v>-2332594</v>
      </c>
      <c r="G23" s="200">
        <f t="shared" si="1"/>
        <v>0</v>
      </c>
      <c r="H23" s="200">
        <f t="shared" si="1"/>
        <v>0</v>
      </c>
      <c r="I23" s="200">
        <f t="shared" si="1"/>
        <v>0</v>
      </c>
      <c r="J23" s="200">
        <f t="shared" si="1"/>
        <v>2606334</v>
      </c>
    </row>
    <row r="24" spans="1:10" x14ac:dyDescent="0.25">
      <c r="A24" s="197" t="s">
        <v>275</v>
      </c>
      <c r="B24" s="198"/>
      <c r="C24" s="199"/>
      <c r="D24" s="200"/>
      <c r="E24" s="200"/>
      <c r="F24" s="200"/>
      <c r="G24" s="200"/>
      <c r="H24" s="200"/>
      <c r="I24" s="200"/>
      <c r="J24" s="200"/>
    </row>
    <row r="25" spans="1:10" x14ac:dyDescent="0.25">
      <c r="A25" s="202" t="s">
        <v>276</v>
      </c>
      <c r="B25" s="203"/>
      <c r="C25" s="199">
        <v>4100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f t="shared" si="0"/>
        <v>0</v>
      </c>
    </row>
    <row r="26" spans="1:10" x14ac:dyDescent="0.25">
      <c r="A26" s="202" t="s">
        <v>277</v>
      </c>
      <c r="B26" s="203"/>
      <c r="C26" s="199" t="s">
        <v>278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f t="shared" si="0"/>
        <v>0</v>
      </c>
    </row>
    <row r="27" spans="1:10" x14ac:dyDescent="0.25">
      <c r="A27" s="204" t="s">
        <v>279</v>
      </c>
      <c r="B27" s="205"/>
      <c r="C27" s="199" t="s">
        <v>280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f t="shared" si="0"/>
        <v>0</v>
      </c>
    </row>
    <row r="28" spans="1:10" x14ac:dyDescent="0.25">
      <c r="A28" s="204" t="s">
        <v>281</v>
      </c>
      <c r="B28" s="205"/>
      <c r="C28" s="199">
        <v>4130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f t="shared" si="0"/>
        <v>0</v>
      </c>
    </row>
    <row r="29" spans="1:10" x14ac:dyDescent="0.25">
      <c r="A29" s="197" t="s">
        <v>134</v>
      </c>
      <c r="B29" s="198"/>
      <c r="C29" s="199" t="s">
        <v>282</v>
      </c>
      <c r="D29" s="200">
        <v>0</v>
      </c>
      <c r="E29" s="200">
        <v>0</v>
      </c>
      <c r="F29" s="200">
        <v>-438728</v>
      </c>
      <c r="G29" s="200">
        <v>0</v>
      </c>
      <c r="H29" s="200">
        <v>0</v>
      </c>
      <c r="I29" s="200">
        <v>0</v>
      </c>
      <c r="J29" s="200">
        <f t="shared" si="0"/>
        <v>-438728</v>
      </c>
    </row>
    <row r="30" spans="1:10" x14ac:dyDescent="0.25">
      <c r="A30" s="197" t="s">
        <v>283</v>
      </c>
      <c r="B30" s="198"/>
      <c r="C30" s="199" t="s">
        <v>284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f t="shared" si="0"/>
        <v>0</v>
      </c>
    </row>
    <row r="31" spans="1:10" x14ac:dyDescent="0.25">
      <c r="A31" s="197" t="s">
        <v>285</v>
      </c>
      <c r="B31" s="198"/>
      <c r="C31" s="199" t="s">
        <v>286</v>
      </c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f t="shared" si="0"/>
        <v>0</v>
      </c>
    </row>
    <row r="32" spans="1:10" x14ac:dyDescent="0.25">
      <c r="A32" s="197" t="s">
        <v>287</v>
      </c>
      <c r="B32" s="198"/>
      <c r="C32" s="199" t="s">
        <v>288</v>
      </c>
      <c r="D32" s="200">
        <v>45079</v>
      </c>
      <c r="E32" s="200">
        <v>0</v>
      </c>
      <c r="F32" s="200">
        <v>214463</v>
      </c>
      <c r="G32" s="200">
        <v>0</v>
      </c>
      <c r="H32" s="200">
        <v>0</v>
      </c>
      <c r="I32" s="200">
        <v>0</v>
      </c>
      <c r="J32" s="200">
        <f t="shared" si="0"/>
        <v>259542</v>
      </c>
    </row>
    <row r="33" spans="1:11" x14ac:dyDescent="0.25">
      <c r="A33" s="197" t="s">
        <v>289</v>
      </c>
      <c r="B33" s="198"/>
      <c r="C33" s="199" t="s">
        <v>290</v>
      </c>
      <c r="D33" s="200">
        <f t="shared" ref="D33:I33" si="2">SUM(D25:D32)</f>
        <v>45079</v>
      </c>
      <c r="E33" s="200">
        <f t="shared" si="2"/>
        <v>0</v>
      </c>
      <c r="F33" s="200">
        <f t="shared" si="2"/>
        <v>-224265</v>
      </c>
      <c r="G33" s="200">
        <f t="shared" si="2"/>
        <v>0</v>
      </c>
      <c r="H33" s="200">
        <f t="shared" si="2"/>
        <v>0</v>
      </c>
      <c r="I33" s="200">
        <f t="shared" si="2"/>
        <v>0</v>
      </c>
      <c r="J33" s="200">
        <f t="shared" si="0"/>
        <v>-179186</v>
      </c>
    </row>
    <row r="34" spans="1:11" x14ac:dyDescent="0.25">
      <c r="A34" s="197" t="s">
        <v>291</v>
      </c>
      <c r="B34" s="198"/>
      <c r="C34" s="199">
        <v>4310</v>
      </c>
      <c r="D34" s="200">
        <f t="shared" ref="D34:I34" si="3">D23+D33</f>
        <v>4984007</v>
      </c>
      <c r="E34" s="200">
        <f t="shared" si="3"/>
        <v>0</v>
      </c>
      <c r="F34" s="200">
        <f t="shared" si="3"/>
        <v>-2556859</v>
      </c>
      <c r="G34" s="200">
        <f t="shared" si="3"/>
        <v>0</v>
      </c>
      <c r="H34" s="200">
        <f t="shared" si="3"/>
        <v>0</v>
      </c>
      <c r="I34" s="200">
        <f t="shared" si="3"/>
        <v>0</v>
      </c>
      <c r="J34" s="200">
        <f t="shared" si="0"/>
        <v>2427148</v>
      </c>
    </row>
    <row r="35" spans="1:11" ht="5.25" customHeight="1" x14ac:dyDescent="0.25"/>
    <row r="36" spans="1:11" x14ac:dyDescent="0.25">
      <c r="A36" s="206" t="s">
        <v>91</v>
      </c>
      <c r="B36" s="206"/>
      <c r="C36" s="206"/>
      <c r="E36" s="62"/>
      <c r="G36" s="65"/>
      <c r="H36" s="64" t="str">
        <f>[1]ЗАПОЛНИТЬ!F26</f>
        <v>Володимир ФЕДОРЕНКО</v>
      </c>
      <c r="I36" s="64"/>
      <c r="J36" s="64"/>
      <c r="K36" s="65"/>
    </row>
    <row r="37" spans="1:11" x14ac:dyDescent="0.25">
      <c r="A37" s="71"/>
      <c r="C37" s="68"/>
      <c r="E37" s="207" t="s">
        <v>92</v>
      </c>
      <c r="G37" s="70"/>
      <c r="H37" s="73" t="s">
        <v>93</v>
      </c>
      <c r="I37" s="73"/>
      <c r="J37" s="73"/>
      <c r="K37" s="70"/>
    </row>
    <row r="38" spans="1:11" ht="8.25" hidden="1" customHeight="1" x14ac:dyDescent="0.25">
      <c r="A38" s="71"/>
      <c r="B38" s="71"/>
      <c r="C38" s="72"/>
      <c r="E38" s="72"/>
      <c r="G38" s="63"/>
      <c r="H38" s="72"/>
      <c r="I38" s="72"/>
      <c r="J38" s="72"/>
      <c r="K38" s="63"/>
    </row>
    <row r="39" spans="1:11" ht="31.5" customHeight="1" x14ac:dyDescent="0.25">
      <c r="A39" s="208" t="s">
        <v>257</v>
      </c>
      <c r="B39" s="208"/>
      <c r="C39" s="208"/>
      <c r="E39" s="62"/>
      <c r="G39" s="65"/>
      <c r="H39" s="64" t="str">
        <f>[1]ЗАПОЛНИТЬ!F28</f>
        <v>Ольга СЛЮСАРЬ</v>
      </c>
      <c r="I39" s="64"/>
      <c r="J39" s="64"/>
      <c r="K39" s="65"/>
    </row>
    <row r="40" spans="1:11" x14ac:dyDescent="0.25">
      <c r="A40" s="72"/>
      <c r="C40" s="72"/>
      <c r="E40" s="207" t="s">
        <v>92</v>
      </c>
      <c r="G40" s="70"/>
      <c r="H40" s="73" t="s">
        <v>93</v>
      </c>
      <c r="I40" s="73"/>
      <c r="J40" s="73"/>
      <c r="K40" s="70"/>
    </row>
    <row r="41" spans="1:11" x14ac:dyDescent="0.25">
      <c r="G41" s="209"/>
    </row>
  </sheetData>
  <mergeCells count="40">
    <mergeCell ref="H37:J37"/>
    <mergeCell ref="A39:C39"/>
    <mergeCell ref="H39:J39"/>
    <mergeCell ref="H40:J40"/>
    <mergeCell ref="A31:B31"/>
    <mergeCell ref="A32:B32"/>
    <mergeCell ref="A33:B33"/>
    <mergeCell ref="A34:B34"/>
    <mergeCell ref="A36:C36"/>
    <mergeCell ref="H36:J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F11:H11"/>
    <mergeCell ref="A13:J13"/>
    <mergeCell ref="A14:J14"/>
    <mergeCell ref="A16:B16"/>
    <mergeCell ref="A17:B17"/>
    <mergeCell ref="A18:B18"/>
    <mergeCell ref="B8:F8"/>
    <mergeCell ref="H8:J8"/>
    <mergeCell ref="B9:F9"/>
    <mergeCell ref="H9:J9"/>
    <mergeCell ref="B10:F10"/>
    <mergeCell ref="H10:J10"/>
    <mergeCell ref="G1:J2"/>
    <mergeCell ref="H4:J4"/>
    <mergeCell ref="B6:F6"/>
    <mergeCell ref="H6:J6"/>
    <mergeCell ref="B7:F7"/>
    <mergeCell ref="H7:J7"/>
  </mergeCells>
  <pageMargins left="0.15748031496062992" right="0.15748031496062992" top="0.11811023622047245" bottom="0.15748031496062992" header="0.11811023622047245" footer="0.15748031496062992"/>
  <pageSetup paperSize="9" scale="9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87"/>
  <sheetViews>
    <sheetView zoomScaleNormal="100" workbookViewId="0">
      <selection activeCell="N7" sqref="N7:O7"/>
    </sheetView>
  </sheetViews>
  <sheetFormatPr defaultRowHeight="15" x14ac:dyDescent="0.25"/>
  <cols>
    <col min="1" max="1" width="40.28515625" style="72" customWidth="1"/>
    <col min="2" max="2" width="5.42578125" style="72" customWidth="1"/>
    <col min="3" max="3" width="9.140625" style="72" customWidth="1"/>
    <col min="4" max="18" width="9.28515625" style="72" bestFit="1" customWidth="1"/>
    <col min="19" max="16384" width="9.140625" style="72"/>
  </cols>
  <sheetData>
    <row r="1" spans="1:18" ht="15.75" customHeight="1" x14ac:dyDescent="0.25">
      <c r="A1" s="182"/>
      <c r="B1" s="182"/>
      <c r="C1" s="182"/>
      <c r="D1" s="182"/>
      <c r="E1" s="182"/>
      <c r="F1" s="182"/>
      <c r="M1" s="74" t="s">
        <v>292</v>
      </c>
      <c r="N1" s="74"/>
      <c r="O1" s="74"/>
      <c r="P1" s="74"/>
      <c r="Q1" s="74"/>
      <c r="R1" s="74"/>
    </row>
    <row r="2" spans="1:18" ht="15.75" x14ac:dyDescent="0.25">
      <c r="A2" s="182"/>
      <c r="B2" s="182"/>
      <c r="C2" s="182"/>
      <c r="D2" s="182"/>
      <c r="E2" s="182"/>
      <c r="F2" s="182"/>
      <c r="M2" s="74"/>
      <c r="N2" s="74"/>
      <c r="O2" s="74"/>
      <c r="P2" s="74"/>
      <c r="Q2" s="74"/>
      <c r="R2" s="74"/>
    </row>
    <row r="3" spans="1:18" ht="15.75" hidden="1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8" s="210" customFormat="1" ht="9" customHeight="1" x14ac:dyDescent="0.25">
      <c r="P4" s="183" t="s">
        <v>1</v>
      </c>
      <c r="Q4" s="184"/>
      <c r="R4" s="185"/>
    </row>
    <row r="5" spans="1:18" ht="15.75" x14ac:dyDescent="0.25">
      <c r="A5" s="75"/>
      <c r="B5" s="75"/>
      <c r="C5" s="75"/>
      <c r="D5" s="182"/>
      <c r="E5" s="80"/>
      <c r="F5" s="182"/>
      <c r="O5" s="186" t="s">
        <v>2</v>
      </c>
      <c r="P5" s="78">
        <v>2022</v>
      </c>
      <c r="Q5" s="78">
        <v>1</v>
      </c>
      <c r="R5" s="79" t="s">
        <v>3</v>
      </c>
    </row>
    <row r="6" spans="1:18" ht="26.25" x14ac:dyDescent="0.25">
      <c r="A6" s="88" t="s">
        <v>293</v>
      </c>
      <c r="B6" s="187" t="str">
        <f>[1]ЗАПОЛНИТЬ!B3</f>
        <v>ЖИТОМИРСЬКА ОБЛАСНА РАДА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82" t="s">
        <v>6</v>
      </c>
      <c r="O6" s="83"/>
      <c r="P6" s="84" t="str">
        <f>[1]ЗАПОЛНИТЬ!B13</f>
        <v>13576948</v>
      </c>
      <c r="Q6" s="85"/>
      <c r="R6" s="85"/>
    </row>
    <row r="7" spans="1:18" x14ac:dyDescent="0.25">
      <c r="A7" s="80" t="s">
        <v>7</v>
      </c>
      <c r="B7" s="189" t="str">
        <f>[1]ЗАПОЛНИТЬ!B5</f>
        <v>КОРОЛЬОВСЬКИЙ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82" t="s">
        <v>8</v>
      </c>
      <c r="O7" s="83"/>
      <c r="P7" s="85" t="str">
        <f>[1]ЗАПОЛНИТЬ!B14</f>
        <v>UA18040190010281147</v>
      </c>
      <c r="Q7" s="85"/>
      <c r="R7" s="85"/>
    </row>
    <row r="8" spans="1:18" ht="15" customHeight="1" x14ac:dyDescent="0.25">
      <c r="A8" s="88" t="s">
        <v>9</v>
      </c>
      <c r="B8" s="190" t="str">
        <f>[1]ЗАПОЛНИТЬ!D15</f>
        <v>Орган місцевого самоврядування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82" t="s">
        <v>10</v>
      </c>
      <c r="O8" s="83"/>
      <c r="P8" s="90">
        <f>[1]ЗАПОЛНИТЬ!B15</f>
        <v>420</v>
      </c>
      <c r="Q8" s="91"/>
      <c r="R8" s="92"/>
    </row>
    <row r="9" spans="1:18" x14ac:dyDescent="0.25">
      <c r="A9" s="80" t="s">
        <v>11</v>
      </c>
      <c r="B9" s="191" t="s">
        <v>12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82" t="s">
        <v>13</v>
      </c>
      <c r="O9" s="83"/>
      <c r="P9" s="94" t="s">
        <v>14</v>
      </c>
      <c r="Q9" s="95"/>
      <c r="R9" s="95"/>
    </row>
    <row r="10" spans="1:18" x14ac:dyDescent="0.25">
      <c r="A10" s="80" t="s">
        <v>15</v>
      </c>
      <c r="B10" s="211" t="s">
        <v>16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82" t="s">
        <v>17</v>
      </c>
      <c r="O10" s="83"/>
      <c r="P10" s="94" t="s">
        <v>18</v>
      </c>
      <c r="Q10" s="95"/>
      <c r="R10" s="95"/>
    </row>
    <row r="11" spans="1:18" ht="11.25" customHeight="1" x14ac:dyDescent="0.25">
      <c r="A11" s="188" t="s">
        <v>19</v>
      </c>
      <c r="B11" s="96"/>
      <c r="C11" s="96"/>
      <c r="D11" s="75"/>
      <c r="E11" s="75"/>
      <c r="F11" s="97"/>
      <c r="G11" s="97"/>
      <c r="H11" s="97"/>
    </row>
    <row r="12" spans="1:18" ht="11.25" customHeight="1" x14ac:dyDescent="0.25">
      <c r="A12" s="188" t="s">
        <v>294</v>
      </c>
      <c r="B12" s="96"/>
      <c r="C12" s="96"/>
      <c r="D12" s="75"/>
      <c r="E12" s="75"/>
      <c r="F12" s="75"/>
      <c r="G12" s="75"/>
      <c r="H12" s="75"/>
    </row>
    <row r="13" spans="1:18" ht="15.75" x14ac:dyDescent="0.25">
      <c r="A13" s="192" t="s">
        <v>295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18" ht="15.75" x14ac:dyDescent="0.25">
      <c r="A14" s="193" t="str">
        <f>CONCATENATE("за",[1]ЗАПОЛНИТЬ!$B$17," ",LEFT([1]ЗАПОЛНИТЬ!$C$17,5),"рік")</f>
        <v>за 2021 рік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</row>
    <row r="15" spans="1:18" ht="15.75" x14ac:dyDescent="0.25">
      <c r="P15" s="212" t="s">
        <v>296</v>
      </c>
    </row>
    <row r="16" spans="1:18" ht="15.75" x14ac:dyDescent="0.25">
      <c r="A16" s="213" t="s">
        <v>297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</row>
    <row r="17" spans="1:18" ht="34.5" customHeight="1" x14ac:dyDescent="0.25">
      <c r="A17" s="214" t="s">
        <v>298</v>
      </c>
      <c r="B17" s="215" t="s">
        <v>24</v>
      </c>
      <c r="C17" s="214" t="s">
        <v>263</v>
      </c>
      <c r="D17" s="214"/>
      <c r="E17" s="214" t="s">
        <v>299</v>
      </c>
      <c r="F17" s="214"/>
      <c r="G17" s="214" t="s">
        <v>300</v>
      </c>
      <c r="H17" s="214"/>
      <c r="I17" s="214" t="s">
        <v>301</v>
      </c>
      <c r="J17" s="214"/>
      <c r="K17" s="215" t="s">
        <v>302</v>
      </c>
      <c r="L17" s="215" t="s">
        <v>303</v>
      </c>
      <c r="M17" s="214" t="s">
        <v>304</v>
      </c>
      <c r="N17" s="214"/>
      <c r="O17" s="214" t="s">
        <v>291</v>
      </c>
      <c r="P17" s="214"/>
      <c r="Q17" s="214" t="s">
        <v>305</v>
      </c>
      <c r="R17" s="214"/>
    </row>
    <row r="18" spans="1:18" ht="129.75" customHeight="1" x14ac:dyDescent="0.25">
      <c r="A18" s="214"/>
      <c r="B18" s="215"/>
      <c r="C18" s="216" t="s">
        <v>306</v>
      </c>
      <c r="D18" s="216" t="s">
        <v>307</v>
      </c>
      <c r="E18" s="216" t="s">
        <v>308</v>
      </c>
      <c r="F18" s="216" t="s">
        <v>309</v>
      </c>
      <c r="G18" s="216" t="s">
        <v>306</v>
      </c>
      <c r="H18" s="216" t="s">
        <v>310</v>
      </c>
      <c r="I18" s="216" t="s">
        <v>306</v>
      </c>
      <c r="J18" s="216" t="s">
        <v>307</v>
      </c>
      <c r="K18" s="215"/>
      <c r="L18" s="215"/>
      <c r="M18" s="216" t="s">
        <v>308</v>
      </c>
      <c r="N18" s="216" t="s">
        <v>309</v>
      </c>
      <c r="O18" s="216" t="s">
        <v>306</v>
      </c>
      <c r="P18" s="216" t="s">
        <v>307</v>
      </c>
      <c r="Q18" s="107" t="s">
        <v>311</v>
      </c>
      <c r="R18" s="107" t="s">
        <v>312</v>
      </c>
    </row>
    <row r="19" spans="1:18" x14ac:dyDescent="0.25">
      <c r="A19" s="103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03">
        <v>8</v>
      </c>
      <c r="I19" s="103">
        <v>9</v>
      </c>
      <c r="J19" s="103">
        <v>10</v>
      </c>
      <c r="K19" s="103">
        <v>11</v>
      </c>
      <c r="L19" s="103">
        <v>12</v>
      </c>
      <c r="M19" s="103">
        <v>13</v>
      </c>
      <c r="N19" s="103">
        <v>14</v>
      </c>
      <c r="O19" s="103">
        <v>15</v>
      </c>
      <c r="P19" s="103">
        <v>16</v>
      </c>
      <c r="Q19" s="103">
        <v>17</v>
      </c>
      <c r="R19" s="103">
        <v>18</v>
      </c>
    </row>
    <row r="20" spans="1:18" x14ac:dyDescent="0.25">
      <c r="A20" s="217" t="s">
        <v>31</v>
      </c>
      <c r="B20" s="218" t="s">
        <v>313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f>C20+E20-G20+I20+K20+M20</f>
        <v>0</v>
      </c>
      <c r="P20" s="127">
        <f>D20+F20-H20+J20+L20+N20</f>
        <v>0</v>
      </c>
      <c r="Q20" s="127">
        <v>0</v>
      </c>
      <c r="R20" s="127">
        <v>0</v>
      </c>
    </row>
    <row r="21" spans="1:18" x14ac:dyDescent="0.25">
      <c r="A21" s="217" t="s">
        <v>314</v>
      </c>
      <c r="B21" s="218" t="s">
        <v>315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f t="shared" ref="O21:P36" si="0">C21+E21-G21+I21+K21+M21</f>
        <v>0</v>
      </c>
      <c r="P21" s="127">
        <f t="shared" si="0"/>
        <v>0</v>
      </c>
      <c r="Q21" s="127">
        <v>0</v>
      </c>
      <c r="R21" s="127">
        <v>0</v>
      </c>
    </row>
    <row r="22" spans="1:18" x14ac:dyDescent="0.25">
      <c r="A22" s="217" t="s">
        <v>316</v>
      </c>
      <c r="B22" s="218" t="s">
        <v>317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f t="shared" si="0"/>
        <v>0</v>
      </c>
      <c r="P22" s="127">
        <f t="shared" si="0"/>
        <v>0</v>
      </c>
      <c r="Q22" s="127">
        <v>0</v>
      </c>
      <c r="R22" s="127">
        <v>0</v>
      </c>
    </row>
    <row r="23" spans="1:18" x14ac:dyDescent="0.25">
      <c r="A23" s="217" t="s">
        <v>318</v>
      </c>
      <c r="B23" s="218" t="s">
        <v>319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f t="shared" si="0"/>
        <v>0</v>
      </c>
      <c r="P23" s="127">
        <f t="shared" si="0"/>
        <v>0</v>
      </c>
      <c r="Q23" s="127">
        <v>0</v>
      </c>
      <c r="R23" s="127">
        <v>0</v>
      </c>
    </row>
    <row r="24" spans="1:18" x14ac:dyDescent="0.25">
      <c r="A24" s="217" t="s">
        <v>320</v>
      </c>
      <c r="B24" s="218" t="s">
        <v>321</v>
      </c>
      <c r="C24" s="127">
        <v>2507093</v>
      </c>
      <c r="D24" s="127">
        <v>1134083</v>
      </c>
      <c r="E24" s="127">
        <v>0</v>
      </c>
      <c r="F24" s="127">
        <v>0</v>
      </c>
      <c r="G24" s="127">
        <v>22633</v>
      </c>
      <c r="H24" s="127">
        <v>21825</v>
      </c>
      <c r="I24" s="127">
        <v>58150</v>
      </c>
      <c r="J24" s="127">
        <v>0</v>
      </c>
      <c r="K24" s="127">
        <v>0</v>
      </c>
      <c r="L24" s="127">
        <v>220574</v>
      </c>
      <c r="M24" s="127">
        <v>0</v>
      </c>
      <c r="N24" s="127">
        <v>0</v>
      </c>
      <c r="O24" s="127">
        <f t="shared" si="0"/>
        <v>2542610</v>
      </c>
      <c r="P24" s="127">
        <f t="shared" si="0"/>
        <v>1332832</v>
      </c>
      <c r="Q24" s="127">
        <v>10</v>
      </c>
      <c r="R24" s="127">
        <v>10</v>
      </c>
    </row>
    <row r="25" spans="1:18" x14ac:dyDescent="0.25">
      <c r="A25" s="217" t="s">
        <v>322</v>
      </c>
      <c r="B25" s="218" t="s">
        <v>323</v>
      </c>
      <c r="C25" s="127">
        <v>954813</v>
      </c>
      <c r="D25" s="127">
        <v>954812</v>
      </c>
      <c r="E25" s="127">
        <v>0</v>
      </c>
      <c r="F25" s="127">
        <v>0</v>
      </c>
      <c r="G25" s="127">
        <v>162835</v>
      </c>
      <c r="H25" s="127">
        <v>162835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f t="shared" si="0"/>
        <v>791978</v>
      </c>
      <c r="P25" s="127">
        <f t="shared" si="0"/>
        <v>791977</v>
      </c>
      <c r="Q25" s="127">
        <v>7</v>
      </c>
      <c r="R25" s="127">
        <v>7</v>
      </c>
    </row>
    <row r="26" spans="1:18" x14ac:dyDescent="0.25">
      <c r="A26" s="217" t="s">
        <v>324</v>
      </c>
      <c r="B26" s="218" t="s">
        <v>325</v>
      </c>
      <c r="C26" s="127">
        <v>152852</v>
      </c>
      <c r="D26" s="127">
        <v>110188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6043</v>
      </c>
      <c r="M26" s="127">
        <v>0</v>
      </c>
      <c r="N26" s="127">
        <v>0</v>
      </c>
      <c r="O26" s="127">
        <f t="shared" si="0"/>
        <v>152852</v>
      </c>
      <c r="P26" s="127">
        <f t="shared" si="0"/>
        <v>116231</v>
      </c>
      <c r="Q26" s="127">
        <v>10</v>
      </c>
      <c r="R26" s="127">
        <v>10</v>
      </c>
    </row>
    <row r="27" spans="1:18" x14ac:dyDescent="0.25">
      <c r="A27" s="217" t="s">
        <v>326</v>
      </c>
      <c r="B27" s="218" t="s">
        <v>327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f t="shared" si="0"/>
        <v>0</v>
      </c>
      <c r="P27" s="127">
        <f t="shared" si="0"/>
        <v>0</v>
      </c>
      <c r="Q27" s="127">
        <v>0</v>
      </c>
      <c r="R27" s="127">
        <v>0</v>
      </c>
    </row>
    <row r="28" spans="1:18" x14ac:dyDescent="0.25">
      <c r="A28" s="217" t="s">
        <v>328</v>
      </c>
      <c r="B28" s="218" t="s">
        <v>329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f t="shared" si="0"/>
        <v>0</v>
      </c>
      <c r="P28" s="127">
        <f t="shared" si="0"/>
        <v>0</v>
      </c>
      <c r="Q28" s="127">
        <v>0</v>
      </c>
      <c r="R28" s="127">
        <v>0</v>
      </c>
    </row>
    <row r="29" spans="1:18" x14ac:dyDescent="0.25">
      <c r="A29" s="217" t="s">
        <v>330</v>
      </c>
      <c r="B29" s="218">
        <v>100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f t="shared" si="0"/>
        <v>0</v>
      </c>
      <c r="P29" s="127">
        <f t="shared" si="0"/>
        <v>0</v>
      </c>
      <c r="Q29" s="127">
        <v>0</v>
      </c>
      <c r="R29" s="127">
        <v>0</v>
      </c>
    </row>
    <row r="30" spans="1:18" x14ac:dyDescent="0.25">
      <c r="A30" s="217" t="s">
        <v>331</v>
      </c>
      <c r="B30" s="218">
        <v>110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f t="shared" si="0"/>
        <v>0</v>
      </c>
      <c r="P30" s="127">
        <f t="shared" si="0"/>
        <v>0</v>
      </c>
      <c r="Q30" s="127">
        <v>0</v>
      </c>
      <c r="R30" s="127">
        <v>0</v>
      </c>
    </row>
    <row r="31" spans="1:18" x14ac:dyDescent="0.25">
      <c r="A31" s="217" t="s">
        <v>332</v>
      </c>
      <c r="B31" s="218">
        <v>120</v>
      </c>
      <c r="C31" s="127">
        <v>1347091</v>
      </c>
      <c r="D31" s="127">
        <v>677226</v>
      </c>
      <c r="E31" s="127">
        <v>0</v>
      </c>
      <c r="F31" s="127">
        <v>0</v>
      </c>
      <c r="G31" s="127">
        <v>33063</v>
      </c>
      <c r="H31" s="127">
        <v>33063</v>
      </c>
      <c r="I31" s="127">
        <v>202223</v>
      </c>
      <c r="J31" s="127">
        <v>117644</v>
      </c>
      <c r="K31" s="127">
        <v>0</v>
      </c>
      <c r="L31" s="127">
        <v>0</v>
      </c>
      <c r="M31" s="127">
        <v>0</v>
      </c>
      <c r="N31" s="127">
        <v>0</v>
      </c>
      <c r="O31" s="127">
        <f t="shared" si="0"/>
        <v>1516251</v>
      </c>
      <c r="P31" s="127">
        <f t="shared" si="0"/>
        <v>761807</v>
      </c>
      <c r="Q31" s="127">
        <v>0</v>
      </c>
      <c r="R31" s="127">
        <v>0</v>
      </c>
    </row>
    <row r="32" spans="1:18" x14ac:dyDescent="0.25">
      <c r="A32" s="217" t="s">
        <v>333</v>
      </c>
      <c r="B32" s="218">
        <v>130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f t="shared" si="0"/>
        <v>0</v>
      </c>
      <c r="P32" s="127">
        <f t="shared" si="0"/>
        <v>0</v>
      </c>
      <c r="Q32" s="127">
        <v>0</v>
      </c>
      <c r="R32" s="127">
        <v>0</v>
      </c>
    </row>
    <row r="33" spans="1:18" x14ac:dyDescent="0.25">
      <c r="A33" s="217" t="s">
        <v>334</v>
      </c>
      <c r="B33" s="218">
        <v>140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f t="shared" si="0"/>
        <v>0</v>
      </c>
      <c r="P33" s="127">
        <f t="shared" si="0"/>
        <v>0</v>
      </c>
      <c r="Q33" s="127">
        <v>0</v>
      </c>
      <c r="R33" s="127">
        <v>0</v>
      </c>
    </row>
    <row r="34" spans="1:18" ht="30" x14ac:dyDescent="0.25">
      <c r="A34" s="217" t="s">
        <v>335</v>
      </c>
      <c r="B34" s="218">
        <v>150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f t="shared" si="0"/>
        <v>0</v>
      </c>
      <c r="P34" s="127">
        <f t="shared" si="0"/>
        <v>0</v>
      </c>
      <c r="Q34" s="127">
        <v>0</v>
      </c>
      <c r="R34" s="127">
        <v>0</v>
      </c>
    </row>
    <row r="35" spans="1:18" x14ac:dyDescent="0.25">
      <c r="A35" s="217" t="s">
        <v>336</v>
      </c>
      <c r="B35" s="218">
        <v>160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f t="shared" si="0"/>
        <v>0</v>
      </c>
      <c r="P35" s="127">
        <f t="shared" si="0"/>
        <v>0</v>
      </c>
      <c r="Q35" s="127">
        <v>0</v>
      </c>
      <c r="R35" s="127">
        <v>0</v>
      </c>
    </row>
    <row r="36" spans="1:18" x14ac:dyDescent="0.25">
      <c r="A36" s="217" t="s">
        <v>337</v>
      </c>
      <c r="B36" s="218">
        <v>170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f t="shared" si="0"/>
        <v>0</v>
      </c>
      <c r="P36" s="127">
        <f t="shared" si="0"/>
        <v>0</v>
      </c>
      <c r="Q36" s="127">
        <v>0</v>
      </c>
      <c r="R36" s="127">
        <v>0</v>
      </c>
    </row>
    <row r="37" spans="1:18" x14ac:dyDescent="0.25">
      <c r="A37" s="219" t="s">
        <v>190</v>
      </c>
      <c r="B37" s="220">
        <v>180</v>
      </c>
      <c r="C37" s="221">
        <f t="shared" ref="C37:P37" si="1">SUM(C20:C36)</f>
        <v>4961849</v>
      </c>
      <c r="D37" s="221">
        <f t="shared" si="1"/>
        <v>2876309</v>
      </c>
      <c r="E37" s="221">
        <f t="shared" si="1"/>
        <v>0</v>
      </c>
      <c r="F37" s="221">
        <f t="shared" si="1"/>
        <v>0</v>
      </c>
      <c r="G37" s="221">
        <f t="shared" si="1"/>
        <v>218531</v>
      </c>
      <c r="H37" s="221">
        <f t="shared" si="1"/>
        <v>217723</v>
      </c>
      <c r="I37" s="221">
        <f t="shared" si="1"/>
        <v>260373</v>
      </c>
      <c r="J37" s="221">
        <f t="shared" si="1"/>
        <v>117644</v>
      </c>
      <c r="K37" s="221">
        <f t="shared" si="1"/>
        <v>0</v>
      </c>
      <c r="L37" s="221">
        <f t="shared" si="1"/>
        <v>226617</v>
      </c>
      <c r="M37" s="221">
        <f t="shared" si="1"/>
        <v>0</v>
      </c>
      <c r="N37" s="221">
        <f t="shared" si="1"/>
        <v>0</v>
      </c>
      <c r="O37" s="221">
        <f t="shared" si="1"/>
        <v>5003691</v>
      </c>
      <c r="P37" s="221">
        <f t="shared" si="1"/>
        <v>3002847</v>
      </c>
      <c r="Q37" s="127">
        <v>0</v>
      </c>
      <c r="R37" s="127">
        <v>0</v>
      </c>
    </row>
    <row r="39" spans="1:18" ht="15.75" x14ac:dyDescent="0.25">
      <c r="A39" s="222" t="s">
        <v>338</v>
      </c>
      <c r="C39" s="223" t="s">
        <v>339</v>
      </c>
      <c r="D39" s="223"/>
      <c r="E39" s="223"/>
      <c r="F39" s="223"/>
      <c r="G39" s="223"/>
      <c r="H39" s="223"/>
      <c r="I39" s="174"/>
      <c r="J39" s="174"/>
      <c r="K39" s="174"/>
      <c r="M39" s="224"/>
      <c r="N39" s="224"/>
      <c r="O39" s="224"/>
      <c r="P39" s="224"/>
      <c r="Q39" s="224"/>
      <c r="R39" s="224"/>
    </row>
    <row r="40" spans="1:18" ht="16.5" customHeight="1" x14ac:dyDescent="0.25">
      <c r="A40" s="222"/>
      <c r="C40" s="225" t="s">
        <v>340</v>
      </c>
      <c r="D40" s="174"/>
      <c r="E40" s="174"/>
      <c r="F40" s="174"/>
      <c r="G40" s="174"/>
      <c r="H40" s="174"/>
      <c r="O40" s="226" t="s">
        <v>341</v>
      </c>
      <c r="P40" s="227">
        <v>165895</v>
      </c>
      <c r="Q40" s="227"/>
      <c r="R40" s="174"/>
    </row>
    <row r="41" spans="1:18" ht="16.5" customHeight="1" x14ac:dyDescent="0.25">
      <c r="A41" s="222"/>
      <c r="C41" s="225" t="s">
        <v>342</v>
      </c>
      <c r="D41" s="174"/>
      <c r="E41" s="174"/>
      <c r="F41" s="174"/>
      <c r="G41" s="174"/>
      <c r="H41" s="174"/>
      <c r="O41" s="226" t="s">
        <v>343</v>
      </c>
      <c r="P41" s="228"/>
      <c r="Q41" s="228"/>
      <c r="R41" s="174"/>
    </row>
    <row r="42" spans="1:18" ht="16.5" customHeight="1" x14ac:dyDescent="0.25">
      <c r="A42" s="222"/>
      <c r="C42" s="225" t="s">
        <v>344</v>
      </c>
      <c r="D42" s="174"/>
      <c r="E42" s="174"/>
      <c r="F42" s="174"/>
      <c r="G42" s="174"/>
      <c r="H42" s="174"/>
      <c r="O42" s="226" t="s">
        <v>345</v>
      </c>
      <c r="P42" s="228"/>
      <c r="Q42" s="228"/>
      <c r="R42" s="174"/>
    </row>
    <row r="43" spans="1:18" ht="16.5" customHeight="1" x14ac:dyDescent="0.25">
      <c r="A43" s="222"/>
      <c r="C43" s="225" t="s">
        <v>346</v>
      </c>
      <c r="D43" s="174"/>
      <c r="E43" s="174"/>
      <c r="F43" s="174"/>
      <c r="G43" s="174"/>
      <c r="H43" s="174"/>
      <c r="O43" s="226" t="s">
        <v>347</v>
      </c>
      <c r="P43" s="228"/>
      <c r="Q43" s="228"/>
      <c r="R43" s="174"/>
    </row>
    <row r="44" spans="1:18" ht="15.75" x14ac:dyDescent="0.25">
      <c r="A44" s="222"/>
      <c r="C44" s="229" t="s">
        <v>348</v>
      </c>
      <c r="F44" s="174"/>
      <c r="G44" s="174"/>
      <c r="H44" s="174"/>
      <c r="I44" s="174"/>
      <c r="J44" s="174"/>
      <c r="K44" s="174"/>
      <c r="O44" s="226" t="s">
        <v>349</v>
      </c>
      <c r="P44" s="228">
        <v>52636</v>
      </c>
      <c r="Q44" s="228"/>
      <c r="R44" s="181"/>
    </row>
    <row r="45" spans="1:18" ht="16.5" customHeight="1" x14ac:dyDescent="0.25">
      <c r="A45" s="222" t="s">
        <v>350</v>
      </c>
      <c r="C45" s="230" t="s">
        <v>351</v>
      </c>
      <c r="D45" s="230"/>
      <c r="E45" s="230"/>
      <c r="F45" s="230"/>
      <c r="G45" s="230"/>
      <c r="H45" s="230"/>
      <c r="I45" s="174"/>
      <c r="J45" s="174"/>
      <c r="K45" s="174"/>
      <c r="O45" s="231"/>
      <c r="P45" s="232"/>
      <c r="Q45" s="232"/>
      <c r="R45" s="174"/>
    </row>
    <row r="46" spans="1:18" ht="16.5" customHeight="1" x14ac:dyDescent="0.25">
      <c r="A46" s="222"/>
      <c r="C46" s="230" t="s">
        <v>352</v>
      </c>
      <c r="D46" s="230"/>
      <c r="E46" s="230"/>
      <c r="F46" s="230"/>
      <c r="G46" s="230"/>
      <c r="H46" s="230"/>
      <c r="O46" s="226" t="s">
        <v>353</v>
      </c>
      <c r="P46" s="227">
        <v>260373</v>
      </c>
      <c r="Q46" s="227"/>
      <c r="R46" s="174"/>
    </row>
    <row r="47" spans="1:18" ht="16.5" customHeight="1" x14ac:dyDescent="0.25">
      <c r="A47" s="222"/>
      <c r="C47" s="230" t="s">
        <v>354</v>
      </c>
      <c r="D47" s="230"/>
      <c r="E47" s="230"/>
      <c r="F47" s="230"/>
      <c r="G47" s="230"/>
      <c r="H47" s="230"/>
      <c r="O47" s="226" t="s">
        <v>355</v>
      </c>
      <c r="P47" s="228"/>
      <c r="Q47" s="228"/>
      <c r="R47" s="174"/>
    </row>
    <row r="48" spans="1:18" ht="15.75" x14ac:dyDescent="0.25">
      <c r="A48" s="222"/>
      <c r="C48" s="230" t="s">
        <v>356</v>
      </c>
      <c r="D48" s="230"/>
      <c r="E48" s="230"/>
      <c r="F48" s="230"/>
      <c r="G48" s="230"/>
      <c r="H48" s="230"/>
      <c r="O48" s="226" t="s">
        <v>357</v>
      </c>
      <c r="P48" s="228"/>
      <c r="Q48" s="228"/>
      <c r="R48" s="174"/>
    </row>
    <row r="49" spans="1:18" ht="16.5" customHeight="1" x14ac:dyDescent="0.25">
      <c r="A49" s="222"/>
      <c r="C49" s="230" t="s">
        <v>358</v>
      </c>
      <c r="D49" s="230"/>
      <c r="E49" s="230"/>
      <c r="F49" s="230"/>
      <c r="G49" s="230"/>
      <c r="H49" s="230"/>
      <c r="O49" s="226" t="s">
        <v>359</v>
      </c>
      <c r="P49" s="228"/>
      <c r="Q49" s="228"/>
      <c r="R49" s="174"/>
    </row>
    <row r="50" spans="1:18" x14ac:dyDescent="0.25">
      <c r="O50" s="231"/>
    </row>
    <row r="51" spans="1:18" ht="32.25" customHeight="1" x14ac:dyDescent="0.25">
      <c r="A51" s="233" t="s">
        <v>360</v>
      </c>
      <c r="C51" s="234" t="s">
        <v>361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 t="s">
        <v>362</v>
      </c>
      <c r="P51" s="227"/>
      <c r="Q51" s="227"/>
    </row>
    <row r="52" spans="1:18" ht="15.75" x14ac:dyDescent="0.25">
      <c r="A52" s="174" t="s">
        <v>266</v>
      </c>
      <c r="C52" s="234" t="s">
        <v>363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26" t="s">
        <v>364</v>
      </c>
      <c r="P52" s="228"/>
      <c r="Q52" s="228"/>
    </row>
    <row r="53" spans="1:18" ht="15.75" x14ac:dyDescent="0.25">
      <c r="A53" s="174" t="s">
        <v>266</v>
      </c>
      <c r="C53" s="236" t="s">
        <v>365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226" t="s">
        <v>366</v>
      </c>
      <c r="P53" s="227">
        <v>1272397</v>
      </c>
      <c r="Q53" s="227"/>
    </row>
    <row r="54" spans="1:18" ht="16.5" customHeight="1" x14ac:dyDescent="0.25">
      <c r="A54" s="174" t="s">
        <v>266</v>
      </c>
      <c r="C54" s="236" t="s">
        <v>367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226" t="s">
        <v>368</v>
      </c>
      <c r="P54" s="228"/>
      <c r="Q54" s="228"/>
    </row>
    <row r="55" spans="1:18" ht="16.5" customHeight="1" x14ac:dyDescent="0.25">
      <c r="A55" s="174"/>
      <c r="C55" s="236" t="s">
        <v>369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226" t="s">
        <v>370</v>
      </c>
      <c r="P55" s="228"/>
      <c r="Q55" s="228"/>
    </row>
    <row r="56" spans="1:18" ht="16.5" customHeight="1" x14ac:dyDescent="0.25">
      <c r="C56" s="72" t="s">
        <v>371</v>
      </c>
      <c r="O56" s="226" t="s">
        <v>372</v>
      </c>
      <c r="P56" s="228"/>
      <c r="Q56" s="228"/>
    </row>
    <row r="57" spans="1:18" ht="15.75" x14ac:dyDescent="0.25">
      <c r="A57" s="233" t="s">
        <v>373</v>
      </c>
      <c r="C57" s="236" t="s">
        <v>374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226" t="s">
        <v>375</v>
      </c>
      <c r="P57" s="228"/>
      <c r="Q57" s="228"/>
    </row>
    <row r="58" spans="1:18" ht="28.5" customHeight="1" x14ac:dyDescent="0.25">
      <c r="A58" s="213" t="s">
        <v>376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</row>
    <row r="59" spans="1:18" ht="47.25" customHeight="1" x14ac:dyDescent="0.25">
      <c r="A59" s="214" t="s">
        <v>377</v>
      </c>
      <c r="B59" s="215" t="s">
        <v>24</v>
      </c>
      <c r="C59" s="214" t="s">
        <v>263</v>
      </c>
      <c r="D59" s="214"/>
      <c r="E59" s="214" t="s">
        <v>378</v>
      </c>
      <c r="F59" s="214"/>
      <c r="G59" s="214" t="s">
        <v>300</v>
      </c>
      <c r="H59" s="214"/>
      <c r="I59" s="214" t="s">
        <v>301</v>
      </c>
      <c r="J59" s="214"/>
      <c r="K59" s="215" t="s">
        <v>379</v>
      </c>
      <c r="L59" s="215" t="s">
        <v>380</v>
      </c>
      <c r="M59" s="214" t="s">
        <v>304</v>
      </c>
      <c r="N59" s="214"/>
      <c r="O59" s="214" t="s">
        <v>291</v>
      </c>
      <c r="P59" s="214"/>
      <c r="Q59" s="214" t="s">
        <v>381</v>
      </c>
      <c r="R59" s="214"/>
    </row>
    <row r="60" spans="1:18" ht="111" x14ac:dyDescent="0.25">
      <c r="A60" s="214"/>
      <c r="B60" s="215"/>
      <c r="C60" s="216" t="s">
        <v>306</v>
      </c>
      <c r="D60" s="216" t="s">
        <v>310</v>
      </c>
      <c r="E60" s="216" t="s">
        <v>382</v>
      </c>
      <c r="F60" s="216" t="s">
        <v>383</v>
      </c>
      <c r="G60" s="216" t="s">
        <v>306</v>
      </c>
      <c r="H60" s="216" t="s">
        <v>310</v>
      </c>
      <c r="I60" s="216" t="s">
        <v>306</v>
      </c>
      <c r="J60" s="216" t="s">
        <v>310</v>
      </c>
      <c r="K60" s="215"/>
      <c r="L60" s="215"/>
      <c r="M60" s="216" t="s">
        <v>308</v>
      </c>
      <c r="N60" s="216" t="s">
        <v>383</v>
      </c>
      <c r="O60" s="216" t="s">
        <v>306</v>
      </c>
      <c r="P60" s="216" t="s">
        <v>383</v>
      </c>
      <c r="Q60" s="107" t="s">
        <v>311</v>
      </c>
      <c r="R60" s="107" t="s">
        <v>312</v>
      </c>
    </row>
    <row r="61" spans="1:18" x14ac:dyDescent="0.25">
      <c r="A61" s="103">
        <v>1</v>
      </c>
      <c r="B61" s="103">
        <v>2</v>
      </c>
      <c r="C61" s="103">
        <v>3</v>
      </c>
      <c r="D61" s="103">
        <v>4</v>
      </c>
      <c r="E61" s="103">
        <v>5</v>
      </c>
      <c r="F61" s="103">
        <v>6</v>
      </c>
      <c r="G61" s="103">
        <v>7</v>
      </c>
      <c r="H61" s="103">
        <v>8</v>
      </c>
      <c r="I61" s="103">
        <v>9</v>
      </c>
      <c r="J61" s="103">
        <v>10</v>
      </c>
      <c r="K61" s="103">
        <v>11</v>
      </c>
      <c r="L61" s="103">
        <v>12</v>
      </c>
      <c r="M61" s="103">
        <v>13</v>
      </c>
      <c r="N61" s="103">
        <v>14</v>
      </c>
      <c r="O61" s="103">
        <v>15</v>
      </c>
      <c r="P61" s="103">
        <v>16</v>
      </c>
      <c r="Q61" s="103">
        <v>17</v>
      </c>
      <c r="R61" s="103">
        <v>18</v>
      </c>
    </row>
    <row r="62" spans="1:18" x14ac:dyDescent="0.25">
      <c r="A62" s="217" t="s">
        <v>384</v>
      </c>
      <c r="B62" s="217">
        <v>200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f t="shared" ref="O62:P67" si="2">C62+E62-G62+I62+K62+M62</f>
        <v>0</v>
      </c>
      <c r="P62" s="127">
        <f t="shared" si="2"/>
        <v>0</v>
      </c>
      <c r="Q62" s="127">
        <v>0</v>
      </c>
      <c r="R62" s="127">
        <v>0</v>
      </c>
    </row>
    <row r="63" spans="1:18" ht="16.5" customHeight="1" x14ac:dyDescent="0.25">
      <c r="A63" s="217" t="s">
        <v>385</v>
      </c>
      <c r="B63" s="217">
        <v>210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f t="shared" si="2"/>
        <v>0</v>
      </c>
      <c r="P63" s="127">
        <f t="shared" si="2"/>
        <v>0</v>
      </c>
      <c r="Q63" s="127">
        <v>0</v>
      </c>
      <c r="R63" s="127">
        <v>0</v>
      </c>
    </row>
    <row r="64" spans="1:18" x14ac:dyDescent="0.25">
      <c r="A64" s="217" t="s">
        <v>386</v>
      </c>
      <c r="B64" s="217">
        <v>220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f t="shared" si="2"/>
        <v>0</v>
      </c>
      <c r="P64" s="127">
        <f t="shared" si="2"/>
        <v>0</v>
      </c>
      <c r="Q64" s="127">
        <v>0</v>
      </c>
      <c r="R64" s="127">
        <v>0</v>
      </c>
    </row>
    <row r="65" spans="1:18" x14ac:dyDescent="0.25">
      <c r="A65" s="217" t="s">
        <v>387</v>
      </c>
      <c r="B65" s="217">
        <v>230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f t="shared" si="2"/>
        <v>0</v>
      </c>
      <c r="P65" s="127">
        <f t="shared" si="2"/>
        <v>0</v>
      </c>
      <c r="Q65" s="127">
        <v>0</v>
      </c>
      <c r="R65" s="127">
        <v>0</v>
      </c>
    </row>
    <row r="66" spans="1:18" x14ac:dyDescent="0.25">
      <c r="A66" s="217" t="s">
        <v>388</v>
      </c>
      <c r="B66" s="217">
        <v>240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f t="shared" si="2"/>
        <v>0</v>
      </c>
      <c r="P66" s="127">
        <f t="shared" si="2"/>
        <v>0</v>
      </c>
      <c r="Q66" s="127">
        <v>0</v>
      </c>
      <c r="R66" s="127">
        <v>0</v>
      </c>
    </row>
    <row r="67" spans="1:18" x14ac:dyDescent="0.25">
      <c r="A67" s="217" t="s">
        <v>389</v>
      </c>
      <c r="B67" s="217">
        <v>250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f t="shared" si="2"/>
        <v>0</v>
      </c>
      <c r="P67" s="127">
        <f t="shared" si="2"/>
        <v>0</v>
      </c>
      <c r="Q67" s="127">
        <v>0</v>
      </c>
      <c r="R67" s="127">
        <v>0</v>
      </c>
    </row>
    <row r="68" spans="1:18" x14ac:dyDescent="0.25">
      <c r="A68" s="219" t="s">
        <v>190</v>
      </c>
      <c r="B68" s="219">
        <v>260</v>
      </c>
      <c r="C68" s="237">
        <f>SUM(C62:C67)</f>
        <v>0</v>
      </c>
      <c r="D68" s="237">
        <f t="shared" ref="D68:P68" si="3">SUM(D62:D67)</f>
        <v>0</v>
      </c>
      <c r="E68" s="237">
        <f t="shared" si="3"/>
        <v>0</v>
      </c>
      <c r="F68" s="237">
        <f t="shared" si="3"/>
        <v>0</v>
      </c>
      <c r="G68" s="237">
        <f t="shared" si="3"/>
        <v>0</v>
      </c>
      <c r="H68" s="237">
        <f t="shared" si="3"/>
        <v>0</v>
      </c>
      <c r="I68" s="237">
        <f t="shared" si="3"/>
        <v>0</v>
      </c>
      <c r="J68" s="237">
        <f t="shared" si="3"/>
        <v>0</v>
      </c>
      <c r="K68" s="237">
        <f t="shared" si="3"/>
        <v>0</v>
      </c>
      <c r="L68" s="237">
        <f t="shared" si="3"/>
        <v>0</v>
      </c>
      <c r="M68" s="237">
        <f t="shared" si="3"/>
        <v>0</v>
      </c>
      <c r="N68" s="237">
        <f t="shared" si="3"/>
        <v>0</v>
      </c>
      <c r="O68" s="237">
        <f t="shared" si="3"/>
        <v>0</v>
      </c>
      <c r="P68" s="237">
        <f t="shared" si="3"/>
        <v>0</v>
      </c>
      <c r="Q68" s="237">
        <f>SUM(Q62:Q67)</f>
        <v>0</v>
      </c>
      <c r="R68" s="237">
        <f>SUM(R62:R67)</f>
        <v>0</v>
      </c>
    </row>
    <row r="69" spans="1:18" ht="15.75" x14ac:dyDescent="0.25">
      <c r="A69" s="172"/>
      <c r="B69" s="172"/>
      <c r="C69" s="172"/>
      <c r="D69" s="172"/>
      <c r="E69" s="172"/>
      <c r="F69" s="172"/>
      <c r="G69" s="172"/>
      <c r="H69" s="172"/>
      <c r="I69" s="238"/>
      <c r="J69" s="238"/>
      <c r="K69" s="172"/>
      <c r="L69" s="172"/>
      <c r="M69" s="172"/>
      <c r="N69" s="172"/>
      <c r="O69" s="172"/>
      <c r="P69" s="172"/>
      <c r="Q69" s="172"/>
      <c r="R69" s="239"/>
    </row>
    <row r="70" spans="1:18" ht="15.75" customHeight="1" x14ac:dyDescent="0.25">
      <c r="A70" s="240" t="s">
        <v>390</v>
      </c>
      <c r="C70" s="223" t="s">
        <v>391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35" t="s">
        <v>392</v>
      </c>
      <c r="P70" s="227"/>
      <c r="Q70" s="227"/>
    </row>
    <row r="71" spans="1:18" ht="15.75" customHeight="1" x14ac:dyDescent="0.25">
      <c r="A71" s="241"/>
      <c r="C71" s="223" t="s">
        <v>393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35" t="s">
        <v>394</v>
      </c>
      <c r="P71" s="228"/>
      <c r="Q71" s="228"/>
    </row>
    <row r="72" spans="1:18" ht="15.75" customHeight="1" x14ac:dyDescent="0.25">
      <c r="A72" s="240" t="s">
        <v>266</v>
      </c>
      <c r="C72" s="223" t="s">
        <v>395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35" t="s">
        <v>396</v>
      </c>
      <c r="P72" s="227"/>
      <c r="Q72" s="227"/>
    </row>
    <row r="73" spans="1:18" ht="15.75" customHeight="1" x14ac:dyDescent="0.25">
      <c r="A73" s="240" t="s">
        <v>266</v>
      </c>
      <c r="C73" s="223" t="s">
        <v>397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35" t="s">
        <v>398</v>
      </c>
      <c r="P73" s="228"/>
      <c r="Q73" s="228"/>
    </row>
    <row r="74" spans="1:18" ht="15.75" customHeight="1" x14ac:dyDescent="0.25">
      <c r="A74" s="240" t="s">
        <v>399</v>
      </c>
      <c r="C74" s="223" t="s">
        <v>400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35" t="s">
        <v>401</v>
      </c>
      <c r="P74" s="228"/>
      <c r="Q74" s="228"/>
    </row>
    <row r="75" spans="1:18" ht="15.75" customHeight="1" x14ac:dyDescent="0.25">
      <c r="A75" s="242"/>
      <c r="C75" s="223" t="s">
        <v>402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35" t="s">
        <v>403</v>
      </c>
      <c r="P75" s="228"/>
      <c r="Q75" s="228"/>
    </row>
    <row r="76" spans="1:18" ht="15.75" x14ac:dyDescent="0.25">
      <c r="A76" s="223"/>
      <c r="B76" s="223"/>
      <c r="C76" s="243"/>
    </row>
    <row r="77" spans="1:18" ht="15.75" x14ac:dyDescent="0.25">
      <c r="A77" s="244" t="s">
        <v>404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1:18" ht="47.25" customHeight="1" x14ac:dyDescent="0.25">
      <c r="A78" s="245" t="s">
        <v>136</v>
      </c>
      <c r="B78" s="245"/>
      <c r="C78" s="245"/>
      <c r="D78" s="199" t="s">
        <v>24</v>
      </c>
      <c r="E78" s="245" t="s">
        <v>405</v>
      </c>
      <c r="F78" s="245"/>
      <c r="G78" s="245"/>
      <c r="H78" s="245"/>
      <c r="I78" s="245"/>
      <c r="J78" s="245" t="s">
        <v>406</v>
      </c>
      <c r="K78" s="245"/>
      <c r="L78" s="245"/>
      <c r="M78" s="245"/>
      <c r="N78" s="245"/>
      <c r="O78" s="245" t="s">
        <v>407</v>
      </c>
      <c r="P78" s="245"/>
      <c r="Q78" s="245"/>
      <c r="R78" s="245"/>
    </row>
    <row r="79" spans="1:18" ht="15.75" x14ac:dyDescent="0.25">
      <c r="A79" s="246">
        <v>1</v>
      </c>
      <c r="B79" s="246"/>
      <c r="C79" s="246"/>
      <c r="D79" s="196" t="s">
        <v>408</v>
      </c>
      <c r="E79" s="246">
        <v>3</v>
      </c>
      <c r="F79" s="246"/>
      <c r="G79" s="246"/>
      <c r="H79" s="246"/>
      <c r="I79" s="246"/>
      <c r="J79" s="246">
        <v>4</v>
      </c>
      <c r="K79" s="246"/>
      <c r="L79" s="246"/>
      <c r="M79" s="246"/>
      <c r="N79" s="246"/>
      <c r="O79" s="246" t="s">
        <v>409</v>
      </c>
      <c r="P79" s="246"/>
      <c r="Q79" s="246"/>
      <c r="R79" s="246"/>
    </row>
    <row r="80" spans="1:18" ht="15.75" x14ac:dyDescent="0.25">
      <c r="A80" s="247" t="s">
        <v>410</v>
      </c>
      <c r="B80" s="247"/>
      <c r="C80" s="247"/>
      <c r="D80" s="199">
        <v>300</v>
      </c>
      <c r="E80" s="248">
        <v>0</v>
      </c>
      <c r="F80" s="248"/>
      <c r="G80" s="248"/>
      <c r="H80" s="248"/>
      <c r="I80" s="248"/>
      <c r="J80" s="248">
        <v>0</v>
      </c>
      <c r="K80" s="248"/>
      <c r="L80" s="248"/>
      <c r="M80" s="248"/>
      <c r="N80" s="248"/>
      <c r="O80" s="248">
        <v>0</v>
      </c>
      <c r="P80" s="248"/>
      <c r="Q80" s="248"/>
      <c r="R80" s="248"/>
    </row>
    <row r="81" spans="1:18" ht="15.75" x14ac:dyDescent="0.25">
      <c r="A81" s="247" t="s">
        <v>411</v>
      </c>
      <c r="B81" s="247"/>
      <c r="C81" s="247"/>
      <c r="D81" s="199">
        <v>310</v>
      </c>
      <c r="E81" s="248">
        <v>0</v>
      </c>
      <c r="F81" s="248"/>
      <c r="G81" s="248"/>
      <c r="H81" s="248"/>
      <c r="I81" s="248"/>
      <c r="J81" s="248">
        <v>260373</v>
      </c>
      <c r="K81" s="248"/>
      <c r="L81" s="248"/>
      <c r="M81" s="248"/>
      <c r="N81" s="248"/>
      <c r="O81" s="248">
        <v>0</v>
      </c>
      <c r="P81" s="248"/>
      <c r="Q81" s="248"/>
      <c r="R81" s="248"/>
    </row>
    <row r="82" spans="1:18" ht="15.75" x14ac:dyDescent="0.25">
      <c r="A82" s="247" t="s">
        <v>412</v>
      </c>
      <c r="B82" s="247"/>
      <c r="C82" s="247"/>
      <c r="D82" s="199">
        <v>320</v>
      </c>
      <c r="E82" s="248">
        <v>0</v>
      </c>
      <c r="F82" s="248"/>
      <c r="G82" s="248"/>
      <c r="H82" s="248"/>
      <c r="I82" s="248"/>
      <c r="J82" s="248">
        <v>0</v>
      </c>
      <c r="K82" s="248"/>
      <c r="L82" s="248"/>
      <c r="M82" s="248"/>
      <c r="N82" s="248"/>
      <c r="O82" s="248">
        <v>0</v>
      </c>
      <c r="P82" s="248"/>
      <c r="Q82" s="248"/>
      <c r="R82" s="248"/>
    </row>
    <row r="83" spans="1:18" ht="15.75" x14ac:dyDescent="0.25">
      <c r="A83" s="247" t="s">
        <v>413</v>
      </c>
      <c r="B83" s="247"/>
      <c r="C83" s="247"/>
      <c r="D83" s="199">
        <v>330</v>
      </c>
      <c r="E83" s="249">
        <v>0</v>
      </c>
      <c r="F83" s="249"/>
      <c r="G83" s="249"/>
      <c r="H83" s="249"/>
      <c r="I83" s="249"/>
      <c r="J83" s="248">
        <v>0</v>
      </c>
      <c r="K83" s="248"/>
      <c r="L83" s="248"/>
      <c r="M83" s="248"/>
      <c r="N83" s="248"/>
      <c r="O83" s="249">
        <v>0</v>
      </c>
      <c r="P83" s="249"/>
      <c r="Q83" s="249"/>
      <c r="R83" s="249"/>
    </row>
    <row r="84" spans="1:18" ht="15.75" x14ac:dyDescent="0.25">
      <c r="A84" s="247" t="s">
        <v>414</v>
      </c>
      <c r="B84" s="247"/>
      <c r="C84" s="247"/>
      <c r="D84" s="199">
        <v>340</v>
      </c>
      <c r="E84" s="249">
        <v>0</v>
      </c>
      <c r="F84" s="249"/>
      <c r="G84" s="249"/>
      <c r="H84" s="249"/>
      <c r="I84" s="249"/>
      <c r="J84" s="248">
        <v>0</v>
      </c>
      <c r="K84" s="248"/>
      <c r="L84" s="248"/>
      <c r="M84" s="248"/>
      <c r="N84" s="248"/>
      <c r="O84" s="249">
        <v>0</v>
      </c>
      <c r="P84" s="249"/>
      <c r="Q84" s="249"/>
      <c r="R84" s="249"/>
    </row>
    <row r="85" spans="1:18" ht="15.75" x14ac:dyDescent="0.25">
      <c r="A85" s="250" t="s">
        <v>190</v>
      </c>
      <c r="B85" s="250"/>
      <c r="C85" s="250"/>
      <c r="D85" s="196">
        <v>350</v>
      </c>
      <c r="E85" s="251">
        <f>SUM(E80:I84)</f>
        <v>0</v>
      </c>
      <c r="F85" s="251"/>
      <c r="G85" s="251"/>
      <c r="H85" s="251"/>
      <c r="I85" s="251"/>
      <c r="J85" s="251">
        <f>SUM(J80:N84)</f>
        <v>260373</v>
      </c>
      <c r="K85" s="251"/>
      <c r="L85" s="251"/>
      <c r="M85" s="251"/>
      <c r="N85" s="251"/>
      <c r="O85" s="251">
        <f>SUM(O80:R84)</f>
        <v>0</v>
      </c>
      <c r="P85" s="251"/>
      <c r="Q85" s="251"/>
      <c r="R85" s="251"/>
    </row>
    <row r="87" spans="1:18" ht="15.75" x14ac:dyDescent="0.25">
      <c r="A87" s="72" t="s">
        <v>415</v>
      </c>
      <c r="B87" s="252" t="s">
        <v>416</v>
      </c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36"/>
      <c r="O87" s="253" t="s">
        <v>417</v>
      </c>
      <c r="P87" s="254"/>
      <c r="Q87" s="254"/>
      <c r="R87" s="254"/>
    </row>
  </sheetData>
  <mergeCells count="116">
    <mergeCell ref="A85:C85"/>
    <mergeCell ref="E85:I85"/>
    <mergeCell ref="J85:N85"/>
    <mergeCell ref="O85:R85"/>
    <mergeCell ref="B87:M87"/>
    <mergeCell ref="P87:R87"/>
    <mergeCell ref="A83:C83"/>
    <mergeCell ref="E83:I83"/>
    <mergeCell ref="J83:N83"/>
    <mergeCell ref="O83:R83"/>
    <mergeCell ref="A84:C84"/>
    <mergeCell ref="E84:I84"/>
    <mergeCell ref="J84:N84"/>
    <mergeCell ref="O84:R84"/>
    <mergeCell ref="A81:C81"/>
    <mergeCell ref="E81:I81"/>
    <mergeCell ref="J81:N81"/>
    <mergeCell ref="O81:R81"/>
    <mergeCell ref="A82:C82"/>
    <mergeCell ref="E82:I82"/>
    <mergeCell ref="J82:N82"/>
    <mergeCell ref="O82:R82"/>
    <mergeCell ref="A79:C79"/>
    <mergeCell ref="E79:I79"/>
    <mergeCell ref="J79:N79"/>
    <mergeCell ref="O79:R79"/>
    <mergeCell ref="A80:C80"/>
    <mergeCell ref="E80:I80"/>
    <mergeCell ref="J80:N80"/>
    <mergeCell ref="O80:R80"/>
    <mergeCell ref="A76:B76"/>
    <mergeCell ref="A77:R77"/>
    <mergeCell ref="A78:C78"/>
    <mergeCell ref="E78:I78"/>
    <mergeCell ref="J78:N78"/>
    <mergeCell ref="O78:R78"/>
    <mergeCell ref="C73:N73"/>
    <mergeCell ref="P73:Q73"/>
    <mergeCell ref="C74:N74"/>
    <mergeCell ref="P74:Q74"/>
    <mergeCell ref="C75:N75"/>
    <mergeCell ref="P75:Q75"/>
    <mergeCell ref="C70:N70"/>
    <mergeCell ref="P70:Q70"/>
    <mergeCell ref="C71:N71"/>
    <mergeCell ref="P71:Q71"/>
    <mergeCell ref="C72:N72"/>
    <mergeCell ref="P72:Q72"/>
    <mergeCell ref="K59:K60"/>
    <mergeCell ref="L59:L60"/>
    <mergeCell ref="M59:N59"/>
    <mergeCell ref="O59:P59"/>
    <mergeCell ref="Q59:R59"/>
    <mergeCell ref="I69:J69"/>
    <mergeCell ref="P55:Q55"/>
    <mergeCell ref="P56:Q56"/>
    <mergeCell ref="P57:Q57"/>
    <mergeCell ref="A58:R58"/>
    <mergeCell ref="A59:A60"/>
    <mergeCell ref="B59:B60"/>
    <mergeCell ref="C59:D59"/>
    <mergeCell ref="E59:F59"/>
    <mergeCell ref="G59:H59"/>
    <mergeCell ref="I59:J59"/>
    <mergeCell ref="C51:N51"/>
    <mergeCell ref="P51:Q51"/>
    <mergeCell ref="C52:N52"/>
    <mergeCell ref="P52:Q52"/>
    <mergeCell ref="P53:Q53"/>
    <mergeCell ref="P54:Q54"/>
    <mergeCell ref="A45:A49"/>
    <mergeCell ref="P45:Q45"/>
    <mergeCell ref="P46:Q46"/>
    <mergeCell ref="P47:Q47"/>
    <mergeCell ref="P48:Q48"/>
    <mergeCell ref="P49:Q49"/>
    <mergeCell ref="O17:P17"/>
    <mergeCell ref="Q17:R17"/>
    <mergeCell ref="A39:A44"/>
    <mergeCell ref="C39:H39"/>
    <mergeCell ref="M39:R39"/>
    <mergeCell ref="P40:Q40"/>
    <mergeCell ref="P41:Q41"/>
    <mergeCell ref="P42:Q42"/>
    <mergeCell ref="P43:Q43"/>
    <mergeCell ref="P44:Q44"/>
    <mergeCell ref="A16:R16"/>
    <mergeCell ref="A17:A18"/>
    <mergeCell ref="B17:B18"/>
    <mergeCell ref="C17:D17"/>
    <mergeCell ref="E17:F17"/>
    <mergeCell ref="G17:H17"/>
    <mergeCell ref="I17:J17"/>
    <mergeCell ref="K17:K18"/>
    <mergeCell ref="L17:L18"/>
    <mergeCell ref="M17:N17"/>
    <mergeCell ref="B10:M10"/>
    <mergeCell ref="N10:O10"/>
    <mergeCell ref="P10:R10"/>
    <mergeCell ref="F11:H11"/>
    <mergeCell ref="A13:R13"/>
    <mergeCell ref="A14:R14"/>
    <mergeCell ref="B8:M8"/>
    <mergeCell ref="N8:O8"/>
    <mergeCell ref="P8:R8"/>
    <mergeCell ref="B9:M9"/>
    <mergeCell ref="N9:O9"/>
    <mergeCell ref="P9:R9"/>
    <mergeCell ref="M1:R2"/>
    <mergeCell ref="P4:R4"/>
    <mergeCell ref="B6:M6"/>
    <mergeCell ref="N6:O6"/>
    <mergeCell ref="P6:R6"/>
    <mergeCell ref="B7:M7"/>
    <mergeCell ref="N7:O7"/>
    <mergeCell ref="P7:R7"/>
  </mergeCells>
  <pageMargins left="0.16" right="0.16" top="0.32" bottom="0.16" header="0.31496062992125984" footer="0.16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50"/>
  <sheetViews>
    <sheetView topLeftCell="A40" workbookViewId="0">
      <selection activeCell="F64" sqref="F64"/>
    </sheetView>
  </sheetViews>
  <sheetFormatPr defaultRowHeight="15" x14ac:dyDescent="0.25"/>
  <cols>
    <col min="1" max="1" width="38.5703125" style="72" customWidth="1"/>
    <col min="2" max="2" width="7.140625" style="72" customWidth="1"/>
    <col min="3" max="7" width="9.140625" style="72"/>
    <col min="8" max="8" width="8" style="72" customWidth="1"/>
    <col min="9" max="16384" width="9.140625" style="72"/>
  </cols>
  <sheetData>
    <row r="1" spans="1:8" ht="15.75" x14ac:dyDescent="0.25">
      <c r="A1" s="255" t="s">
        <v>418</v>
      </c>
      <c r="B1" s="255"/>
      <c r="C1" s="255"/>
      <c r="D1" s="255"/>
      <c r="E1" s="255"/>
      <c r="F1" s="255"/>
      <c r="G1" s="255"/>
      <c r="H1" s="255"/>
    </row>
    <row r="2" spans="1:8" x14ac:dyDescent="0.25">
      <c r="A2" s="256" t="s">
        <v>136</v>
      </c>
      <c r="B2" s="256" t="s">
        <v>24</v>
      </c>
      <c r="C2" s="256" t="s">
        <v>419</v>
      </c>
      <c r="D2" s="256" t="s">
        <v>420</v>
      </c>
      <c r="E2" s="256"/>
      <c r="F2" s="256" t="s">
        <v>421</v>
      </c>
      <c r="G2" s="256" t="s">
        <v>422</v>
      </c>
      <c r="H2" s="256"/>
    </row>
    <row r="3" spans="1:8" ht="90" x14ac:dyDescent="0.25">
      <c r="A3" s="256"/>
      <c r="B3" s="256"/>
      <c r="C3" s="256"/>
      <c r="D3" s="257" t="s">
        <v>423</v>
      </c>
      <c r="E3" s="257" t="s">
        <v>424</v>
      </c>
      <c r="F3" s="256"/>
      <c r="G3" s="258" t="s">
        <v>425</v>
      </c>
      <c r="H3" s="257" t="s">
        <v>426</v>
      </c>
    </row>
    <row r="4" spans="1:8" x14ac:dyDescent="0.25">
      <c r="A4" s="259">
        <v>1</v>
      </c>
      <c r="B4" s="259">
        <v>2</v>
      </c>
      <c r="C4" s="259">
        <v>3</v>
      </c>
      <c r="D4" s="259">
        <v>4</v>
      </c>
      <c r="E4" s="259">
        <v>5</v>
      </c>
      <c r="F4" s="259">
        <v>6</v>
      </c>
      <c r="G4" s="259">
        <v>7</v>
      </c>
      <c r="H4" s="259">
        <v>8</v>
      </c>
    </row>
    <row r="5" spans="1:8" x14ac:dyDescent="0.25">
      <c r="A5" s="260" t="s">
        <v>427</v>
      </c>
      <c r="B5" s="257">
        <v>360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1">
        <v>0</v>
      </c>
    </row>
    <row r="6" spans="1:8" ht="27.75" customHeight="1" x14ac:dyDescent="0.25">
      <c r="A6" s="262" t="s">
        <v>428</v>
      </c>
      <c r="B6" s="257">
        <v>370</v>
      </c>
      <c r="C6" s="261">
        <v>0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</row>
    <row r="7" spans="1:8" x14ac:dyDescent="0.25">
      <c r="A7" s="260" t="s">
        <v>429</v>
      </c>
      <c r="B7" s="257">
        <v>380</v>
      </c>
      <c r="C7" s="261">
        <v>0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</row>
    <row r="8" spans="1:8" x14ac:dyDescent="0.25">
      <c r="A8" s="260" t="s">
        <v>430</v>
      </c>
      <c r="B8" s="257">
        <v>390</v>
      </c>
      <c r="C8" s="261">
        <v>114520</v>
      </c>
      <c r="D8" s="261">
        <v>143982</v>
      </c>
      <c r="E8" s="261">
        <v>107318</v>
      </c>
      <c r="F8" s="261">
        <v>57635</v>
      </c>
      <c r="G8" s="261">
        <v>0</v>
      </c>
      <c r="H8" s="261">
        <v>0</v>
      </c>
    </row>
    <row r="9" spans="1:8" x14ac:dyDescent="0.25">
      <c r="A9" s="260" t="s">
        <v>431</v>
      </c>
      <c r="B9" s="257">
        <v>400</v>
      </c>
      <c r="C9" s="261">
        <v>65959</v>
      </c>
      <c r="D9" s="261">
        <v>105900</v>
      </c>
      <c r="E9" s="261">
        <v>105900</v>
      </c>
      <c r="F9" s="261">
        <v>91189</v>
      </c>
      <c r="G9" s="261">
        <v>0</v>
      </c>
      <c r="H9" s="261">
        <v>0</v>
      </c>
    </row>
    <row r="10" spans="1:8" x14ac:dyDescent="0.25">
      <c r="A10" s="260" t="s">
        <v>432</v>
      </c>
      <c r="B10" s="257">
        <v>410</v>
      </c>
      <c r="C10" s="261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</row>
    <row r="11" spans="1:8" x14ac:dyDescent="0.25">
      <c r="A11" s="260" t="s">
        <v>433</v>
      </c>
      <c r="B11" s="257">
        <v>420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</row>
    <row r="12" spans="1:8" x14ac:dyDescent="0.25">
      <c r="A12" s="260" t="s">
        <v>434</v>
      </c>
      <c r="B12" s="257">
        <v>430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</row>
    <row r="13" spans="1:8" x14ac:dyDescent="0.25">
      <c r="A13" s="260" t="s">
        <v>435</v>
      </c>
      <c r="B13" s="257">
        <v>440</v>
      </c>
      <c r="C13" s="261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</row>
    <row r="14" spans="1:8" x14ac:dyDescent="0.25">
      <c r="A14" s="260" t="s">
        <v>436</v>
      </c>
      <c r="B14" s="257">
        <v>450</v>
      </c>
      <c r="C14" s="261">
        <v>768185</v>
      </c>
      <c r="D14" s="261">
        <v>819054</v>
      </c>
      <c r="E14" s="261">
        <v>817824</v>
      </c>
      <c r="F14" s="261">
        <v>227516</v>
      </c>
      <c r="G14" s="261">
        <v>0</v>
      </c>
      <c r="H14" s="261">
        <v>0</v>
      </c>
    </row>
    <row r="15" spans="1:8" x14ac:dyDescent="0.25">
      <c r="A15" s="260" t="s">
        <v>437</v>
      </c>
      <c r="B15" s="257">
        <v>460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</row>
    <row r="16" spans="1:8" x14ac:dyDescent="0.25">
      <c r="A16" s="260" t="s">
        <v>438</v>
      </c>
      <c r="B16" s="257">
        <v>470</v>
      </c>
      <c r="C16" s="261">
        <v>380</v>
      </c>
      <c r="D16" s="261">
        <v>380</v>
      </c>
      <c r="E16" s="261">
        <v>380</v>
      </c>
      <c r="F16" s="261">
        <v>0</v>
      </c>
      <c r="G16" s="261">
        <v>0</v>
      </c>
      <c r="H16" s="261">
        <v>0</v>
      </c>
    </row>
    <row r="17" spans="1:8" x14ac:dyDescent="0.25">
      <c r="A17" s="260" t="s">
        <v>439</v>
      </c>
      <c r="B17" s="257">
        <v>480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</row>
    <row r="18" spans="1:8" x14ac:dyDescent="0.25">
      <c r="A18" s="260" t="s">
        <v>440</v>
      </c>
      <c r="B18" s="257">
        <v>490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</row>
    <row r="19" spans="1:8" x14ac:dyDescent="0.25">
      <c r="A19" s="263" t="s">
        <v>190</v>
      </c>
      <c r="B19" s="259">
        <v>500</v>
      </c>
      <c r="C19" s="264">
        <f t="shared" ref="C19:H19" si="0">SUM(C5:C18)</f>
        <v>949044</v>
      </c>
      <c r="D19" s="265">
        <f t="shared" si="0"/>
        <v>1069316</v>
      </c>
      <c r="E19" s="265">
        <f t="shared" si="0"/>
        <v>1031422</v>
      </c>
      <c r="F19" s="264">
        <f t="shared" si="0"/>
        <v>376340</v>
      </c>
      <c r="G19" s="264">
        <f t="shared" si="0"/>
        <v>0</v>
      </c>
      <c r="H19" s="264">
        <f t="shared" si="0"/>
        <v>0</v>
      </c>
    </row>
    <row r="20" spans="1:8" ht="6" customHeight="1" x14ac:dyDescent="0.25"/>
    <row r="21" spans="1:8" x14ac:dyDescent="0.25">
      <c r="A21" s="72" t="s">
        <v>441</v>
      </c>
    </row>
    <row r="22" spans="1:8" x14ac:dyDescent="0.25">
      <c r="A22" s="72" t="s">
        <v>442</v>
      </c>
      <c r="C22" s="266" t="s">
        <v>443</v>
      </c>
      <c r="D22" s="267"/>
      <c r="E22" s="267"/>
    </row>
    <row r="23" spans="1:8" x14ac:dyDescent="0.25">
      <c r="A23" s="72" t="s">
        <v>444</v>
      </c>
      <c r="C23" s="266" t="s">
        <v>445</v>
      </c>
      <c r="D23" s="268"/>
      <c r="E23" s="268"/>
    </row>
    <row r="24" spans="1:8" x14ac:dyDescent="0.25">
      <c r="A24" s="72" t="s">
        <v>446</v>
      </c>
      <c r="C24" s="266" t="s">
        <v>447</v>
      </c>
      <c r="D24" s="268">
        <v>783520</v>
      </c>
      <c r="E24" s="268"/>
    </row>
    <row r="25" spans="1:8" x14ac:dyDescent="0.25">
      <c r="A25" s="72" t="s">
        <v>448</v>
      </c>
      <c r="C25" s="266" t="s">
        <v>449</v>
      </c>
      <c r="D25" s="268"/>
      <c r="E25" s="268"/>
    </row>
    <row r="26" spans="1:8" x14ac:dyDescent="0.25">
      <c r="A26" s="72" t="s">
        <v>450</v>
      </c>
      <c r="C26" s="266" t="s">
        <v>451</v>
      </c>
      <c r="D26" s="268"/>
      <c r="E26" s="268"/>
    </row>
    <row r="27" spans="1:8" ht="7.5" customHeight="1" x14ac:dyDescent="0.25">
      <c r="A27" s="72" t="s">
        <v>452</v>
      </c>
    </row>
    <row r="28" spans="1:8" x14ac:dyDescent="0.25">
      <c r="A28" s="269" t="s">
        <v>453</v>
      </c>
    </row>
    <row r="29" spans="1:8" ht="12.75" customHeight="1" x14ac:dyDescent="0.25"/>
    <row r="30" spans="1:8" x14ac:dyDescent="0.25">
      <c r="A30" s="270" t="s">
        <v>454</v>
      </c>
      <c r="B30" s="270"/>
      <c r="C30" s="270"/>
      <c r="D30" s="270"/>
      <c r="E30" s="270"/>
      <c r="F30" s="270"/>
    </row>
    <row r="31" spans="1:8" ht="31.5" customHeight="1" x14ac:dyDescent="0.25">
      <c r="A31" s="214" t="s">
        <v>136</v>
      </c>
      <c r="B31" s="214" t="s">
        <v>24</v>
      </c>
      <c r="C31" s="214" t="s">
        <v>406</v>
      </c>
      <c r="D31" s="214"/>
      <c r="E31" s="214" t="s">
        <v>291</v>
      </c>
      <c r="F31" s="214"/>
    </row>
    <row r="32" spans="1:8" ht="48" customHeight="1" x14ac:dyDescent="0.25">
      <c r="A32" s="214"/>
      <c r="B32" s="214"/>
      <c r="C32" s="216" t="s">
        <v>455</v>
      </c>
      <c r="D32" s="216" t="s">
        <v>456</v>
      </c>
      <c r="E32" s="216" t="s">
        <v>455</v>
      </c>
      <c r="F32" s="216" t="s">
        <v>456</v>
      </c>
    </row>
    <row r="33" spans="1:8" x14ac:dyDescent="0.25">
      <c r="A33" s="103">
        <v>1</v>
      </c>
      <c r="B33" s="103">
        <v>2</v>
      </c>
      <c r="C33" s="103">
        <v>3</v>
      </c>
      <c r="D33" s="103">
        <v>4</v>
      </c>
      <c r="E33" s="103">
        <v>5</v>
      </c>
      <c r="F33" s="103">
        <v>6</v>
      </c>
    </row>
    <row r="34" spans="1:8" x14ac:dyDescent="0.25">
      <c r="A34" s="217" t="s">
        <v>457</v>
      </c>
      <c r="B34" s="107">
        <v>530</v>
      </c>
      <c r="C34" s="127">
        <v>0</v>
      </c>
      <c r="D34" s="127">
        <v>0</v>
      </c>
      <c r="E34" s="127">
        <v>0</v>
      </c>
      <c r="F34" s="127">
        <v>0</v>
      </c>
    </row>
    <row r="35" spans="1:8" x14ac:dyDescent="0.25">
      <c r="A35" s="217" t="s">
        <v>458</v>
      </c>
      <c r="B35" s="107">
        <v>540</v>
      </c>
      <c r="C35" s="127">
        <v>0</v>
      </c>
      <c r="D35" s="127">
        <v>0</v>
      </c>
      <c r="E35" s="127">
        <v>0</v>
      </c>
      <c r="F35" s="127">
        <v>0</v>
      </c>
    </row>
    <row r="36" spans="1:8" x14ac:dyDescent="0.25">
      <c r="A36" s="217" t="s">
        <v>459</v>
      </c>
      <c r="B36" s="107">
        <v>550</v>
      </c>
      <c r="C36" s="127">
        <v>0</v>
      </c>
      <c r="D36" s="127">
        <v>0</v>
      </c>
      <c r="E36" s="127">
        <v>0</v>
      </c>
      <c r="F36" s="127">
        <v>0</v>
      </c>
    </row>
    <row r="37" spans="1:8" x14ac:dyDescent="0.25">
      <c r="A37" s="217" t="s">
        <v>460</v>
      </c>
      <c r="B37" s="107">
        <v>560</v>
      </c>
      <c r="C37" s="127">
        <v>0</v>
      </c>
      <c r="D37" s="127">
        <v>0</v>
      </c>
      <c r="E37" s="127">
        <v>0</v>
      </c>
      <c r="F37" s="127">
        <v>0</v>
      </c>
    </row>
    <row r="38" spans="1:8" x14ac:dyDescent="0.25">
      <c r="A38" s="217" t="s">
        <v>461</v>
      </c>
      <c r="B38" s="107">
        <v>570</v>
      </c>
      <c r="C38" s="127">
        <v>0</v>
      </c>
      <c r="D38" s="127">
        <v>0</v>
      </c>
      <c r="E38" s="127">
        <v>0</v>
      </c>
      <c r="F38" s="127">
        <v>0</v>
      </c>
    </row>
    <row r="39" spans="1:8" x14ac:dyDescent="0.25">
      <c r="A39" s="219" t="s">
        <v>190</v>
      </c>
      <c r="B39" s="103">
        <v>580</v>
      </c>
      <c r="C39" s="126">
        <f>SUM(C34:C38)</f>
        <v>0</v>
      </c>
      <c r="D39" s="126">
        <f>SUM(D34:D38)</f>
        <v>0</v>
      </c>
      <c r="E39" s="126">
        <f>SUM(E34:E38)</f>
        <v>0</v>
      </c>
      <c r="F39" s="126">
        <f>SUM(F34:F38)</f>
        <v>0</v>
      </c>
    </row>
    <row r="40" spans="1:8" ht="3.75" customHeight="1" x14ac:dyDescent="0.25"/>
    <row r="41" spans="1:8" ht="32.25" customHeight="1" x14ac:dyDescent="0.25">
      <c r="A41" s="271" t="s">
        <v>462</v>
      </c>
      <c r="B41" s="272" t="s">
        <v>463</v>
      </c>
      <c r="C41" s="272"/>
      <c r="D41" s="272"/>
      <c r="E41" s="272"/>
      <c r="F41" s="272"/>
      <c r="G41" s="273" t="s">
        <v>464</v>
      </c>
      <c r="H41" s="274"/>
    </row>
    <row r="42" spans="1:8" ht="8.25" customHeight="1" x14ac:dyDescent="0.25">
      <c r="B42" s="275"/>
      <c r="C42" s="275"/>
      <c r="D42" s="275"/>
      <c r="E42" s="275"/>
      <c r="F42" s="275"/>
      <c r="G42" s="275"/>
      <c r="H42" s="275"/>
    </row>
    <row r="43" spans="1:8" x14ac:dyDescent="0.25">
      <c r="A43" s="72" t="s">
        <v>465</v>
      </c>
      <c r="B43" s="276" t="s">
        <v>466</v>
      </c>
      <c r="C43" s="276"/>
      <c r="D43" s="276"/>
      <c r="E43" s="276"/>
      <c r="F43" s="276"/>
      <c r="G43" s="276"/>
      <c r="H43" s="276"/>
    </row>
    <row r="44" spans="1:8" ht="7.5" customHeight="1" x14ac:dyDescent="0.25"/>
    <row r="45" spans="1:8" x14ac:dyDescent="0.25">
      <c r="B45" s="276" t="s">
        <v>467</v>
      </c>
      <c r="C45" s="276"/>
      <c r="D45" s="276"/>
      <c r="E45" s="277" t="s">
        <v>468</v>
      </c>
      <c r="F45" s="278"/>
    </row>
    <row r="46" spans="1:8" ht="33.75" customHeight="1" x14ac:dyDescent="0.25">
      <c r="B46" s="276" t="s">
        <v>469</v>
      </c>
      <c r="C46" s="276"/>
      <c r="D46" s="276"/>
      <c r="E46" s="277" t="s">
        <v>470</v>
      </c>
      <c r="F46" s="279"/>
    </row>
    <row r="48" spans="1:8" x14ac:dyDescent="0.25">
      <c r="A48" s="72" t="s">
        <v>471</v>
      </c>
      <c r="B48" s="72" t="s">
        <v>472</v>
      </c>
    </row>
    <row r="49" spans="2:8" x14ac:dyDescent="0.25">
      <c r="B49" s="280" t="s">
        <v>467</v>
      </c>
      <c r="C49" s="280"/>
      <c r="D49" s="280"/>
      <c r="E49" s="280"/>
      <c r="F49" s="281" t="s">
        <v>473</v>
      </c>
      <c r="G49" s="267"/>
      <c r="H49" s="267"/>
    </row>
    <row r="50" spans="2:8" x14ac:dyDescent="0.25">
      <c r="B50" s="280" t="s">
        <v>469</v>
      </c>
      <c r="C50" s="280"/>
      <c r="D50" s="280"/>
      <c r="E50" s="280"/>
      <c r="F50" s="281" t="s">
        <v>474</v>
      </c>
      <c r="G50" s="267"/>
      <c r="H50" s="267"/>
    </row>
  </sheetData>
  <mergeCells count="25">
    <mergeCell ref="B45:D45"/>
    <mergeCell ref="B46:D46"/>
    <mergeCell ref="B49:E49"/>
    <mergeCell ref="G49:H49"/>
    <mergeCell ref="B50:E50"/>
    <mergeCell ref="G50:H50"/>
    <mergeCell ref="A31:A32"/>
    <mergeCell ref="B31:B32"/>
    <mergeCell ref="C31:D31"/>
    <mergeCell ref="E31:F31"/>
    <mergeCell ref="B41:F41"/>
    <mergeCell ref="B43:H43"/>
    <mergeCell ref="D22:E22"/>
    <mergeCell ref="D23:E23"/>
    <mergeCell ref="D24:E24"/>
    <mergeCell ref="D25:E25"/>
    <mergeCell ref="D26:E26"/>
    <mergeCell ref="A30:F30"/>
    <mergeCell ref="A1:H1"/>
    <mergeCell ref="A2:A3"/>
    <mergeCell ref="B2:B3"/>
    <mergeCell ref="C2:C3"/>
    <mergeCell ref="D2:E2"/>
    <mergeCell ref="F2:F3"/>
    <mergeCell ref="G2:H2"/>
  </mergeCells>
  <pageMargins left="0.23" right="0.11" top="0.32" bottom="0.16" header="0.3" footer="0.16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25"/>
  <sheetViews>
    <sheetView workbookViewId="0">
      <selection activeCell="A18" sqref="A18:E18"/>
    </sheetView>
  </sheetViews>
  <sheetFormatPr defaultRowHeight="15" x14ac:dyDescent="0.25"/>
  <cols>
    <col min="1" max="1" width="35" style="72" customWidth="1"/>
    <col min="2" max="2" width="7.140625" style="72" customWidth="1"/>
    <col min="3" max="3" width="11.7109375" style="72" customWidth="1"/>
    <col min="4" max="4" width="9.7109375" style="72" customWidth="1"/>
    <col min="5" max="5" width="11" style="72" customWidth="1"/>
    <col min="6" max="6" width="11.140625" style="72" customWidth="1"/>
    <col min="7" max="16384" width="9.140625" style="72"/>
  </cols>
  <sheetData>
    <row r="1" spans="1:6" ht="15.75" x14ac:dyDescent="0.25">
      <c r="A1" s="282" t="s">
        <v>475</v>
      </c>
      <c r="B1" s="282"/>
      <c r="C1" s="282"/>
      <c r="D1" s="282"/>
      <c r="E1" s="282"/>
      <c r="F1" s="282"/>
    </row>
    <row r="2" spans="1:6" ht="31.5" customHeight="1" x14ac:dyDescent="0.25">
      <c r="A2" s="214" t="s">
        <v>476</v>
      </c>
      <c r="B2" s="214" t="s">
        <v>24</v>
      </c>
      <c r="C2" s="214" t="s">
        <v>477</v>
      </c>
      <c r="D2" s="214" t="s">
        <v>478</v>
      </c>
      <c r="E2" s="214" t="s">
        <v>479</v>
      </c>
      <c r="F2" s="214"/>
    </row>
    <row r="3" spans="1:6" ht="30" x14ac:dyDescent="0.25">
      <c r="A3" s="214"/>
      <c r="B3" s="214"/>
      <c r="C3" s="214"/>
      <c r="D3" s="214"/>
      <c r="E3" s="283" t="s">
        <v>480</v>
      </c>
      <c r="F3" s="283" t="s">
        <v>481</v>
      </c>
    </row>
    <row r="4" spans="1:6" x14ac:dyDescent="0.25">
      <c r="A4" s="284">
        <v>1</v>
      </c>
      <c r="B4" s="284">
        <v>2</v>
      </c>
      <c r="C4" s="284">
        <v>3</v>
      </c>
      <c r="D4" s="284">
        <v>4</v>
      </c>
      <c r="E4" s="284">
        <v>5</v>
      </c>
      <c r="F4" s="284">
        <v>6</v>
      </c>
    </row>
    <row r="5" spans="1:6" x14ac:dyDescent="0.25">
      <c r="A5" s="285" t="s">
        <v>482</v>
      </c>
      <c r="B5" s="285">
        <v>600</v>
      </c>
      <c r="C5" s="286">
        <v>0</v>
      </c>
      <c r="D5" s="286">
        <v>0</v>
      </c>
      <c r="E5" s="286">
        <v>0</v>
      </c>
      <c r="F5" s="286">
        <v>0</v>
      </c>
    </row>
    <row r="6" spans="1:6" x14ac:dyDescent="0.25">
      <c r="A6" s="285" t="s">
        <v>483</v>
      </c>
      <c r="B6" s="285">
        <v>610</v>
      </c>
      <c r="C6" s="286">
        <v>41664</v>
      </c>
      <c r="D6" s="286">
        <v>9149</v>
      </c>
      <c r="E6" s="286">
        <v>9149</v>
      </c>
      <c r="F6" s="286">
        <v>0</v>
      </c>
    </row>
    <row r="7" spans="1:6" x14ac:dyDescent="0.25">
      <c r="A7" s="285" t="s">
        <v>484</v>
      </c>
      <c r="B7" s="285">
        <v>620</v>
      </c>
      <c r="C7" s="286">
        <v>0</v>
      </c>
      <c r="D7" s="286">
        <v>0</v>
      </c>
      <c r="E7" s="286">
        <v>0</v>
      </c>
      <c r="F7" s="286">
        <v>0</v>
      </c>
    </row>
    <row r="9" spans="1:6" ht="15.75" x14ac:dyDescent="0.25">
      <c r="A9" s="192" t="s">
        <v>485</v>
      </c>
      <c r="B9" s="192"/>
      <c r="C9" s="192"/>
      <c r="D9" s="192"/>
      <c r="E9" s="192"/>
      <c r="F9" s="192"/>
    </row>
    <row r="10" spans="1:6" x14ac:dyDescent="0.25">
      <c r="A10" s="214" t="s">
        <v>136</v>
      </c>
      <c r="B10" s="287" t="s">
        <v>24</v>
      </c>
      <c r="C10" s="287" t="s">
        <v>486</v>
      </c>
      <c r="D10" s="287" t="s">
        <v>487</v>
      </c>
      <c r="E10" s="287"/>
      <c r="F10" s="287"/>
    </row>
    <row r="11" spans="1:6" ht="30" x14ac:dyDescent="0.25">
      <c r="A11" s="214"/>
      <c r="B11" s="287"/>
      <c r="C11" s="287"/>
      <c r="D11" s="288" t="s">
        <v>480</v>
      </c>
      <c r="E11" s="288" t="s">
        <v>488</v>
      </c>
      <c r="F11" s="288" t="s">
        <v>489</v>
      </c>
    </row>
    <row r="12" spans="1:6" x14ac:dyDescent="0.25">
      <c r="A12" s="289">
        <v>1</v>
      </c>
      <c r="B12" s="289">
        <v>2</v>
      </c>
      <c r="C12" s="289">
        <v>3</v>
      </c>
      <c r="D12" s="289">
        <v>4</v>
      </c>
      <c r="E12" s="289">
        <v>5</v>
      </c>
      <c r="F12" s="289">
        <v>6</v>
      </c>
    </row>
    <row r="13" spans="1:6" ht="30" x14ac:dyDescent="0.25">
      <c r="A13" s="290" t="s">
        <v>41</v>
      </c>
      <c r="B13" s="291">
        <v>650</v>
      </c>
      <c r="C13" s="292">
        <v>0</v>
      </c>
      <c r="D13" s="292">
        <v>0</v>
      </c>
      <c r="E13" s="292">
        <v>0</v>
      </c>
      <c r="F13" s="292">
        <v>0</v>
      </c>
    </row>
    <row r="14" spans="1:6" x14ac:dyDescent="0.25">
      <c r="A14" s="291" t="s">
        <v>45</v>
      </c>
      <c r="B14" s="291">
        <v>660</v>
      </c>
      <c r="C14" s="292">
        <v>9149</v>
      </c>
      <c r="D14" s="292">
        <v>9149</v>
      </c>
      <c r="E14" s="292">
        <v>0</v>
      </c>
      <c r="F14" s="292">
        <v>0</v>
      </c>
    </row>
    <row r="15" spans="1:6" x14ac:dyDescent="0.25">
      <c r="A15" s="293" t="s">
        <v>490</v>
      </c>
      <c r="B15" s="294">
        <v>661</v>
      </c>
      <c r="C15" s="292">
        <v>0</v>
      </c>
      <c r="D15" s="295" t="s">
        <v>491</v>
      </c>
      <c r="E15" s="295" t="s">
        <v>491</v>
      </c>
      <c r="F15" s="295" t="s">
        <v>491</v>
      </c>
    </row>
    <row r="16" spans="1:6" x14ac:dyDescent="0.25">
      <c r="A16" s="296" t="s">
        <v>492</v>
      </c>
      <c r="B16" s="296"/>
      <c r="C16" s="296"/>
      <c r="D16" s="296"/>
      <c r="E16" s="266" t="s">
        <v>493</v>
      </c>
      <c r="F16" s="278"/>
    </row>
    <row r="17" spans="1:6" x14ac:dyDescent="0.25">
      <c r="A17" s="297" t="s">
        <v>494</v>
      </c>
      <c r="E17" s="266" t="s">
        <v>495</v>
      </c>
      <c r="F17" s="279"/>
    </row>
    <row r="18" spans="1:6" ht="15.75" x14ac:dyDescent="0.25">
      <c r="A18" s="298" t="s">
        <v>496</v>
      </c>
      <c r="B18" s="298"/>
      <c r="C18" s="298"/>
      <c r="D18" s="298"/>
      <c r="E18" s="298"/>
    </row>
    <row r="19" spans="1:6" ht="15.75" customHeight="1" x14ac:dyDescent="0.25">
      <c r="A19" s="299" t="s">
        <v>497</v>
      </c>
      <c r="B19" s="299"/>
      <c r="C19" s="299"/>
      <c r="D19" s="299"/>
      <c r="E19" s="299"/>
      <c r="F19" s="299"/>
    </row>
    <row r="20" spans="1:6" ht="15.75" customHeight="1" x14ac:dyDescent="0.25">
      <c r="A20" s="299" t="s">
        <v>498</v>
      </c>
      <c r="B20" s="299"/>
      <c r="C20" s="299"/>
      <c r="D20" s="299"/>
      <c r="E20" s="299"/>
      <c r="F20" s="299"/>
    </row>
    <row r="21" spans="1:6" ht="15.75" customHeight="1" x14ac:dyDescent="0.25">
      <c r="A21" s="299" t="s">
        <v>499</v>
      </c>
      <c r="B21" s="299"/>
      <c r="C21" s="299"/>
      <c r="D21" s="299"/>
      <c r="E21" s="299"/>
      <c r="F21" s="299"/>
    </row>
    <row r="22" spans="1:6" ht="15.75" customHeight="1" x14ac:dyDescent="0.25">
      <c r="A22" s="299" t="s">
        <v>500</v>
      </c>
      <c r="B22" s="299"/>
      <c r="C22" s="299"/>
      <c r="D22" s="299"/>
      <c r="E22" s="299"/>
      <c r="F22" s="299"/>
    </row>
    <row r="23" spans="1:6" ht="15.75" customHeight="1" x14ac:dyDescent="0.25">
      <c r="A23" s="299" t="s">
        <v>501</v>
      </c>
      <c r="B23" s="299"/>
      <c r="C23" s="299"/>
      <c r="D23" s="299"/>
      <c r="E23" s="299"/>
      <c r="F23" s="299"/>
    </row>
    <row r="24" spans="1:6" ht="15.75" x14ac:dyDescent="0.25">
      <c r="A24" s="299" t="s">
        <v>502</v>
      </c>
      <c r="B24" s="299"/>
      <c r="C24" s="299"/>
      <c r="D24" s="299"/>
      <c r="E24" s="299"/>
      <c r="F24" s="299"/>
    </row>
    <row r="25" spans="1:6" ht="28.5" customHeight="1" x14ac:dyDescent="0.25">
      <c r="A25" s="299" t="s">
        <v>503</v>
      </c>
      <c r="B25" s="299"/>
      <c r="C25" s="299"/>
      <c r="D25" s="299"/>
      <c r="E25" s="299"/>
      <c r="F25" s="299"/>
    </row>
  </sheetData>
  <mergeCells count="20">
    <mergeCell ref="A24:F24"/>
    <mergeCell ref="A25:F25"/>
    <mergeCell ref="A18:E18"/>
    <mergeCell ref="A19:F19"/>
    <mergeCell ref="A20:F20"/>
    <mergeCell ref="A21:F21"/>
    <mergeCell ref="A22:F22"/>
    <mergeCell ref="A23:F23"/>
    <mergeCell ref="A9:F9"/>
    <mergeCell ref="A10:A11"/>
    <mergeCell ref="B10:B11"/>
    <mergeCell ref="C10:C11"/>
    <mergeCell ref="D10:F10"/>
    <mergeCell ref="A16:D16"/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25"/>
  <sheetViews>
    <sheetView workbookViewId="0">
      <selection activeCell="G22" sqref="G22"/>
    </sheetView>
  </sheetViews>
  <sheetFormatPr defaultRowHeight="15" x14ac:dyDescent="0.25"/>
  <cols>
    <col min="1" max="1" width="65" style="72" customWidth="1"/>
    <col min="2" max="2" width="7.140625" style="72" customWidth="1"/>
    <col min="3" max="3" width="12.5703125" style="72" customWidth="1"/>
    <col min="4" max="4" width="14.5703125" style="72" customWidth="1"/>
    <col min="5" max="5" width="11" style="72" customWidth="1"/>
    <col min="6" max="6" width="11.140625" style="72" customWidth="1"/>
    <col min="7" max="16384" width="9.140625" style="72"/>
  </cols>
  <sheetData>
    <row r="1" spans="1:6" x14ac:dyDescent="0.25">
      <c r="A1" s="300"/>
      <c r="B1" s="300"/>
      <c r="C1" s="300"/>
      <c r="D1" s="300"/>
      <c r="E1" s="300"/>
      <c r="F1" s="300"/>
    </row>
    <row r="2" spans="1:6" ht="31.5" customHeight="1" x14ac:dyDescent="0.25">
      <c r="A2" s="301" t="s">
        <v>504</v>
      </c>
      <c r="B2" s="301"/>
      <c r="C2" s="301"/>
      <c r="D2" s="301"/>
      <c r="E2" s="114"/>
      <c r="F2" s="114"/>
    </row>
    <row r="3" spans="1:6" ht="45" x14ac:dyDescent="0.25">
      <c r="A3" s="302" t="s">
        <v>136</v>
      </c>
      <c r="B3" s="302" t="s">
        <v>24</v>
      </c>
      <c r="C3" s="302" t="s">
        <v>505</v>
      </c>
      <c r="D3" s="302" t="s">
        <v>506</v>
      </c>
      <c r="E3" s="114"/>
      <c r="F3" s="114"/>
    </row>
    <row r="4" spans="1:6" ht="15" customHeight="1" x14ac:dyDescent="0.25">
      <c r="A4" s="302">
        <v>1</v>
      </c>
      <c r="B4" s="302">
        <v>2</v>
      </c>
      <c r="C4" s="302">
        <v>3</v>
      </c>
      <c r="D4" s="302">
        <v>4</v>
      </c>
      <c r="E4" s="114"/>
      <c r="F4" s="114"/>
    </row>
    <row r="5" spans="1:6" ht="30" x14ac:dyDescent="0.25">
      <c r="A5" s="303" t="s">
        <v>507</v>
      </c>
      <c r="B5" s="302">
        <v>670</v>
      </c>
      <c r="C5" s="304">
        <f>SUM(C6:C11)</f>
        <v>24182</v>
      </c>
      <c r="D5" s="304">
        <f>SUM(D6:D11)</f>
        <v>43333</v>
      </c>
      <c r="E5" s="114"/>
      <c r="F5" s="114"/>
    </row>
    <row r="6" spans="1:6" x14ac:dyDescent="0.25">
      <c r="A6" s="303" t="s">
        <v>508</v>
      </c>
      <c r="B6" s="302">
        <v>671</v>
      </c>
      <c r="C6" s="304">
        <f>'[1]1дс_баланс'!E54</f>
        <v>24182</v>
      </c>
      <c r="D6" s="304">
        <f>'[1]1дс_баланс'!F54</f>
        <v>43333</v>
      </c>
      <c r="E6" s="114"/>
      <c r="F6" s="114"/>
    </row>
    <row r="7" spans="1:6" x14ac:dyDescent="0.25">
      <c r="A7" s="303" t="s">
        <v>509</v>
      </c>
      <c r="B7" s="302">
        <v>672</v>
      </c>
      <c r="C7" s="304">
        <v>0</v>
      </c>
      <c r="D7" s="304">
        <v>0</v>
      </c>
      <c r="E7" s="114"/>
      <c r="F7" s="114"/>
    </row>
    <row r="8" spans="1:6" ht="15" customHeight="1" x14ac:dyDescent="0.25">
      <c r="A8" s="303" t="s">
        <v>510</v>
      </c>
      <c r="B8" s="302">
        <v>673</v>
      </c>
      <c r="C8" s="304">
        <v>0</v>
      </c>
      <c r="D8" s="304">
        <v>0</v>
      </c>
      <c r="E8" s="114"/>
      <c r="F8" s="114"/>
    </row>
    <row r="9" spans="1:6" ht="15" customHeight="1" x14ac:dyDescent="0.25">
      <c r="A9" s="303" t="s">
        <v>511</v>
      </c>
      <c r="B9" s="302">
        <v>674</v>
      </c>
      <c r="C9" s="304">
        <v>0</v>
      </c>
      <c r="D9" s="304">
        <v>0</v>
      </c>
      <c r="E9" s="114"/>
      <c r="F9" s="114"/>
    </row>
    <row r="10" spans="1:6" x14ac:dyDescent="0.25">
      <c r="A10" s="303" t="s">
        <v>512</v>
      </c>
      <c r="B10" s="302">
        <v>675</v>
      </c>
      <c r="C10" s="304">
        <v>0</v>
      </c>
      <c r="D10" s="304">
        <v>0</v>
      </c>
      <c r="E10" s="114"/>
      <c r="F10" s="114"/>
    </row>
    <row r="11" spans="1:6" ht="15" customHeight="1" x14ac:dyDescent="0.25">
      <c r="A11" s="303" t="s">
        <v>513</v>
      </c>
      <c r="B11" s="302">
        <v>676</v>
      </c>
      <c r="C11" s="304">
        <f>'[1]1дс_баланс'!E57</f>
        <v>0</v>
      </c>
      <c r="D11" s="304">
        <f>'[1]1дс_баланс'!F57</f>
        <v>0</v>
      </c>
      <c r="E11" s="114"/>
      <c r="F11" s="114"/>
    </row>
    <row r="12" spans="1:6" ht="30" x14ac:dyDescent="0.25">
      <c r="A12" s="303" t="s">
        <v>514</v>
      </c>
      <c r="B12" s="302">
        <v>680</v>
      </c>
      <c r="C12" s="304">
        <f>SUM(C13:C14)</f>
        <v>0</v>
      </c>
      <c r="D12" s="304">
        <f>SUM(D13:D14)</f>
        <v>0</v>
      </c>
      <c r="E12" s="305"/>
      <c r="F12" s="305"/>
    </row>
    <row r="13" spans="1:6" x14ac:dyDescent="0.25">
      <c r="A13" s="303" t="s">
        <v>515</v>
      </c>
      <c r="B13" s="302">
        <v>681</v>
      </c>
      <c r="C13" s="304">
        <v>0</v>
      </c>
      <c r="D13" s="304">
        <v>0</v>
      </c>
      <c r="E13" s="306"/>
      <c r="F13" s="306"/>
    </row>
    <row r="14" spans="1:6" x14ac:dyDescent="0.25">
      <c r="A14" s="303" t="s">
        <v>516</v>
      </c>
      <c r="B14" s="302">
        <v>682</v>
      </c>
      <c r="C14" s="304">
        <v>0</v>
      </c>
      <c r="D14" s="304">
        <v>0</v>
      </c>
      <c r="E14" s="306"/>
      <c r="F14" s="306"/>
    </row>
    <row r="15" spans="1:6" x14ac:dyDescent="0.25">
      <c r="A15" s="63"/>
      <c r="B15" s="63"/>
      <c r="C15" s="63"/>
      <c r="D15" s="63"/>
      <c r="E15" s="63"/>
      <c r="F15" s="63"/>
    </row>
    <row r="16" spans="1:6" x14ac:dyDescent="0.25">
      <c r="A16" s="307"/>
      <c r="B16" s="307"/>
      <c r="C16" s="307"/>
      <c r="D16" s="307"/>
      <c r="E16" s="308"/>
      <c r="F16" s="63"/>
    </row>
    <row r="17" spans="1:6" x14ac:dyDescent="0.25">
      <c r="A17" s="309"/>
      <c r="B17" s="63"/>
      <c r="C17" s="63"/>
      <c r="D17" s="63"/>
      <c r="E17" s="308"/>
      <c r="F17" s="63"/>
    </row>
    <row r="18" spans="1:6" x14ac:dyDescent="0.25">
      <c r="A18" s="310"/>
      <c r="B18" s="310"/>
      <c r="C18" s="310"/>
      <c r="D18" s="310"/>
      <c r="E18" s="310"/>
      <c r="F18" s="63"/>
    </row>
    <row r="19" spans="1:6" ht="15.75" customHeight="1" x14ac:dyDescent="0.25">
      <c r="A19" s="311"/>
      <c r="B19" s="311"/>
      <c r="C19" s="311"/>
      <c r="D19" s="311"/>
      <c r="E19" s="311"/>
      <c r="F19" s="311"/>
    </row>
    <row r="20" spans="1:6" ht="15.75" customHeight="1" x14ac:dyDescent="0.25">
      <c r="A20" s="311"/>
      <c r="B20" s="311"/>
      <c r="C20" s="311"/>
      <c r="D20" s="311"/>
      <c r="E20" s="311"/>
      <c r="F20" s="311"/>
    </row>
    <row r="21" spans="1:6" ht="15.75" customHeight="1" x14ac:dyDescent="0.25">
      <c r="A21" s="311"/>
      <c r="B21" s="311"/>
      <c r="C21" s="311"/>
      <c r="D21" s="311"/>
      <c r="E21" s="311"/>
      <c r="F21" s="311"/>
    </row>
    <row r="22" spans="1:6" ht="15.75" customHeight="1" x14ac:dyDescent="0.25">
      <c r="A22" s="311"/>
      <c r="B22" s="311"/>
      <c r="C22" s="311"/>
      <c r="D22" s="311"/>
      <c r="E22" s="311"/>
      <c r="F22" s="311"/>
    </row>
    <row r="23" spans="1:6" ht="15.75" customHeight="1" x14ac:dyDescent="0.25">
      <c r="A23" s="311"/>
      <c r="B23" s="311"/>
      <c r="C23" s="311"/>
      <c r="D23" s="311"/>
      <c r="E23" s="311"/>
      <c r="F23" s="311"/>
    </row>
    <row r="24" spans="1:6" x14ac:dyDescent="0.25">
      <c r="A24" s="311"/>
      <c r="B24" s="311"/>
      <c r="C24" s="311"/>
      <c r="D24" s="311"/>
      <c r="E24" s="311"/>
      <c r="F24" s="311"/>
    </row>
    <row r="25" spans="1:6" ht="28.5" customHeight="1" x14ac:dyDescent="0.25">
      <c r="A25" s="311"/>
      <c r="B25" s="311"/>
      <c r="C25" s="311"/>
      <c r="D25" s="311"/>
      <c r="E25" s="311"/>
      <c r="F25" s="311"/>
    </row>
  </sheetData>
  <mergeCells count="11">
    <mergeCell ref="A21:F21"/>
    <mergeCell ref="A22:F22"/>
    <mergeCell ref="A23:F23"/>
    <mergeCell ref="A24:F24"/>
    <mergeCell ref="A25:F25"/>
    <mergeCell ref="A1:F1"/>
    <mergeCell ref="A2:D2"/>
    <mergeCell ref="A16:D16"/>
    <mergeCell ref="A18:E18"/>
    <mergeCell ref="A19:F19"/>
    <mergeCell ref="A20:F20"/>
  </mergeCells>
  <pageMargins left="0.16" right="0.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C64"/>
  <sheetViews>
    <sheetView topLeftCell="A48" workbookViewId="0">
      <selection activeCell="C53" sqref="C53"/>
    </sheetView>
  </sheetViews>
  <sheetFormatPr defaultRowHeight="15" x14ac:dyDescent="0.25"/>
  <cols>
    <col min="1" max="1" width="67.7109375" customWidth="1"/>
    <col min="3" max="3" width="16.5703125" customWidth="1"/>
  </cols>
  <sheetData>
    <row r="1" spans="1:3" ht="15.75" x14ac:dyDescent="0.25">
      <c r="A1" s="244" t="s">
        <v>517</v>
      </c>
      <c r="B1" s="244"/>
      <c r="C1" s="244"/>
    </row>
    <row r="2" spans="1:3" ht="31.5" x14ac:dyDescent="0.25">
      <c r="A2" s="196" t="s">
        <v>136</v>
      </c>
      <c r="B2" s="196" t="s">
        <v>24</v>
      </c>
      <c r="C2" s="196" t="s">
        <v>406</v>
      </c>
    </row>
    <row r="3" spans="1:3" x14ac:dyDescent="0.25">
      <c r="A3" s="103">
        <v>1</v>
      </c>
      <c r="B3" s="103">
        <v>2</v>
      </c>
      <c r="C3" s="130">
        <v>3</v>
      </c>
    </row>
    <row r="4" spans="1:3" ht="28.5" x14ac:dyDescent="0.25">
      <c r="A4" s="312" t="s">
        <v>518</v>
      </c>
      <c r="B4" s="103">
        <v>760</v>
      </c>
      <c r="C4" s="127">
        <f>SUM(C7:C15)+SUM(C20:C25)</f>
        <v>56790621</v>
      </c>
    </row>
    <row r="5" spans="1:3" x14ac:dyDescent="0.25">
      <c r="A5" s="313" t="s">
        <v>519</v>
      </c>
      <c r="B5" s="103"/>
      <c r="C5" s="127"/>
    </row>
    <row r="6" spans="1:3" x14ac:dyDescent="0.25">
      <c r="A6" s="312" t="s">
        <v>520</v>
      </c>
      <c r="B6" s="107"/>
      <c r="C6" s="127"/>
    </row>
    <row r="7" spans="1:3" x14ac:dyDescent="0.25">
      <c r="A7" s="313" t="s">
        <v>521</v>
      </c>
      <c r="B7" s="107">
        <v>770</v>
      </c>
      <c r="C7" s="127">
        <f>SUM('[1]2дс'!D19:G19)</f>
        <v>44928060</v>
      </c>
    </row>
    <row r="8" spans="1:3" x14ac:dyDescent="0.25">
      <c r="A8" s="313" t="s">
        <v>522</v>
      </c>
      <c r="B8" s="107">
        <v>780</v>
      </c>
      <c r="C8" s="127">
        <f>SUM('[1]2дс'!D20:G20)</f>
        <v>0</v>
      </c>
    </row>
    <row r="9" spans="1:3" x14ac:dyDescent="0.25">
      <c r="A9" s="313" t="s">
        <v>523</v>
      </c>
      <c r="B9" s="107">
        <v>790</v>
      </c>
      <c r="C9" s="127">
        <v>380</v>
      </c>
    </row>
    <row r="10" spans="1:3" x14ac:dyDescent="0.25">
      <c r="A10" s="313" t="s">
        <v>524</v>
      </c>
      <c r="B10" s="107">
        <v>800</v>
      </c>
      <c r="C10" s="127">
        <v>0</v>
      </c>
    </row>
    <row r="11" spans="1:3" x14ac:dyDescent="0.25">
      <c r="A11" s="313" t="s">
        <v>525</v>
      </c>
      <c r="B11" s="107">
        <v>810</v>
      </c>
      <c r="C11" s="127">
        <v>0</v>
      </c>
    </row>
    <row r="12" spans="1:3" x14ac:dyDescent="0.25">
      <c r="A12" s="313" t="s">
        <v>526</v>
      </c>
      <c r="B12" s="107">
        <v>820</v>
      </c>
      <c r="C12" s="127">
        <v>0</v>
      </c>
    </row>
    <row r="13" spans="1:3" x14ac:dyDescent="0.25">
      <c r="A13" s="313" t="s">
        <v>527</v>
      </c>
      <c r="B13" s="107">
        <v>830</v>
      </c>
      <c r="C13" s="127">
        <v>0</v>
      </c>
    </row>
    <row r="14" spans="1:3" x14ac:dyDescent="0.25">
      <c r="A14" s="313" t="s">
        <v>528</v>
      </c>
      <c r="B14" s="107">
        <v>840</v>
      </c>
      <c r="C14" s="127">
        <v>0</v>
      </c>
    </row>
    <row r="15" spans="1:3" x14ac:dyDescent="0.25">
      <c r="A15" s="313" t="s">
        <v>529</v>
      </c>
      <c r="B15" s="107">
        <v>850</v>
      </c>
      <c r="C15" s="127">
        <f>SUM(C16:C18)</f>
        <v>0</v>
      </c>
    </row>
    <row r="16" spans="1:3" ht="30" x14ac:dyDescent="0.25">
      <c r="A16" s="313" t="s">
        <v>530</v>
      </c>
      <c r="B16" s="107">
        <v>851</v>
      </c>
      <c r="C16" s="127">
        <v>0</v>
      </c>
    </row>
    <row r="17" spans="1:3" x14ac:dyDescent="0.25">
      <c r="A17" s="313" t="s">
        <v>531</v>
      </c>
      <c r="B17" s="107">
        <v>852</v>
      </c>
      <c r="C17" s="127">
        <v>0</v>
      </c>
    </row>
    <row r="18" spans="1:3" x14ac:dyDescent="0.25">
      <c r="A18" s="313" t="s">
        <v>532</v>
      </c>
      <c r="B18" s="107">
        <v>853</v>
      </c>
      <c r="C18" s="127">
        <v>0</v>
      </c>
    </row>
    <row r="19" spans="1:3" x14ac:dyDescent="0.25">
      <c r="A19" s="312" t="s">
        <v>533</v>
      </c>
      <c r="B19" s="107"/>
      <c r="C19" s="127"/>
    </row>
    <row r="20" spans="1:3" x14ac:dyDescent="0.25">
      <c r="A20" s="313" t="s">
        <v>534</v>
      </c>
      <c r="B20" s="107">
        <v>860</v>
      </c>
      <c r="C20" s="127">
        <v>0</v>
      </c>
    </row>
    <row r="21" spans="1:3" x14ac:dyDescent="0.25">
      <c r="A21" s="313" t="s">
        <v>535</v>
      </c>
      <c r="B21" s="107">
        <v>870</v>
      </c>
      <c r="C21" s="127">
        <v>0</v>
      </c>
    </row>
    <row r="22" spans="1:3" x14ac:dyDescent="0.25">
      <c r="A22" s="313" t="s">
        <v>536</v>
      </c>
      <c r="B22" s="107">
        <v>880</v>
      </c>
      <c r="C22" s="127">
        <v>11862181</v>
      </c>
    </row>
    <row r="23" spans="1:3" x14ac:dyDescent="0.25">
      <c r="A23" s="313" t="s">
        <v>537</v>
      </c>
      <c r="B23" s="107">
        <v>890</v>
      </c>
      <c r="C23" s="127">
        <v>0</v>
      </c>
    </row>
    <row r="24" spans="1:3" x14ac:dyDescent="0.25">
      <c r="A24" s="313" t="s">
        <v>538</v>
      </c>
      <c r="B24" s="107">
        <v>900</v>
      </c>
      <c r="C24" s="127">
        <v>0</v>
      </c>
    </row>
    <row r="25" spans="1:3" x14ac:dyDescent="0.25">
      <c r="A25" s="313" t="s">
        <v>539</v>
      </c>
      <c r="B25" s="107">
        <v>910</v>
      </c>
      <c r="C25" s="127">
        <v>0</v>
      </c>
    </row>
    <row r="26" spans="1:3" x14ac:dyDescent="0.25">
      <c r="A26" s="312" t="s">
        <v>540</v>
      </c>
      <c r="B26" s="103">
        <v>920</v>
      </c>
      <c r="C26" s="127">
        <f>C28+C33</f>
        <v>17241952</v>
      </c>
    </row>
    <row r="27" spans="1:3" x14ac:dyDescent="0.25">
      <c r="A27" s="313" t="s">
        <v>519</v>
      </c>
      <c r="B27" s="107"/>
      <c r="C27" s="127"/>
    </row>
    <row r="28" spans="1:3" x14ac:dyDescent="0.25">
      <c r="A28" s="313" t="s">
        <v>541</v>
      </c>
      <c r="B28" s="107">
        <v>930</v>
      </c>
      <c r="C28" s="127">
        <v>30135</v>
      </c>
    </row>
    <row r="29" spans="1:3" ht="30" x14ac:dyDescent="0.25">
      <c r="A29" s="313" t="s">
        <v>542</v>
      </c>
      <c r="B29" s="107">
        <v>931</v>
      </c>
      <c r="C29" s="127">
        <v>0</v>
      </c>
    </row>
    <row r="30" spans="1:3" x14ac:dyDescent="0.25">
      <c r="A30" s="313" t="s">
        <v>543</v>
      </c>
      <c r="B30" s="107">
        <v>932</v>
      </c>
      <c r="C30" s="127">
        <v>0</v>
      </c>
    </row>
    <row r="31" spans="1:3" x14ac:dyDescent="0.25">
      <c r="A31" s="313" t="s">
        <v>544</v>
      </c>
      <c r="B31" s="107">
        <v>933</v>
      </c>
      <c r="C31" s="127">
        <v>0</v>
      </c>
    </row>
    <row r="32" spans="1:3" x14ac:dyDescent="0.25">
      <c r="A32" s="313" t="s">
        <v>545</v>
      </c>
      <c r="B32" s="107">
        <v>934</v>
      </c>
      <c r="C32" s="127">
        <v>0</v>
      </c>
    </row>
    <row r="33" spans="1:3" x14ac:dyDescent="0.25">
      <c r="A33" s="313" t="s">
        <v>546</v>
      </c>
      <c r="B33" s="107">
        <v>940</v>
      </c>
      <c r="C33" s="127">
        <v>17211817</v>
      </c>
    </row>
    <row r="34" spans="1:3" ht="60" x14ac:dyDescent="0.25">
      <c r="A34" s="313" t="s">
        <v>547</v>
      </c>
      <c r="B34" s="107">
        <v>941</v>
      </c>
      <c r="C34" s="127">
        <v>418728</v>
      </c>
    </row>
    <row r="35" spans="1:3" x14ac:dyDescent="0.25">
      <c r="A35" s="313" t="s">
        <v>548</v>
      </c>
      <c r="B35" s="107">
        <v>942</v>
      </c>
      <c r="C35" s="127">
        <v>0</v>
      </c>
    </row>
    <row r="37" spans="1:3" x14ac:dyDescent="0.25">
      <c r="A37" s="167" t="s">
        <v>549</v>
      </c>
      <c r="B37" s="314" t="s">
        <v>550</v>
      </c>
      <c r="C37" s="315"/>
    </row>
    <row r="38" spans="1:3" x14ac:dyDescent="0.25">
      <c r="A38" s="167" t="s">
        <v>551</v>
      </c>
      <c r="B38" s="314" t="s">
        <v>552</v>
      </c>
      <c r="C38" s="315"/>
    </row>
    <row r="39" spans="1:3" x14ac:dyDescent="0.25">
      <c r="A39" s="167"/>
    </row>
    <row r="40" spans="1:3" ht="15.75" x14ac:dyDescent="0.25">
      <c r="A40" s="316" t="s">
        <v>553</v>
      </c>
      <c r="B40" s="316"/>
      <c r="C40" s="316"/>
    </row>
    <row r="41" spans="1:3" ht="28.5" x14ac:dyDescent="0.25">
      <c r="A41" s="103" t="s">
        <v>136</v>
      </c>
      <c r="B41" s="103" t="s">
        <v>24</v>
      </c>
      <c r="C41" s="103" t="s">
        <v>554</v>
      </c>
    </row>
    <row r="42" spans="1:3" x14ac:dyDescent="0.25">
      <c r="A42" s="317">
        <v>1</v>
      </c>
      <c r="B42" s="317">
        <v>2</v>
      </c>
      <c r="C42" s="317">
        <v>3</v>
      </c>
    </row>
    <row r="43" spans="1:3" ht="30" x14ac:dyDescent="0.25">
      <c r="A43" s="313" t="s">
        <v>555</v>
      </c>
      <c r="B43" s="107">
        <v>970</v>
      </c>
      <c r="C43" s="127">
        <v>34766</v>
      </c>
    </row>
    <row r="44" spans="1:3" ht="30" x14ac:dyDescent="0.25">
      <c r="A44" s="313" t="s">
        <v>556</v>
      </c>
      <c r="B44" s="107">
        <v>980</v>
      </c>
      <c r="C44" s="127">
        <v>0</v>
      </c>
    </row>
    <row r="45" spans="1:3" ht="30" x14ac:dyDescent="0.25">
      <c r="A45" s="313" t="s">
        <v>557</v>
      </c>
      <c r="B45" s="107">
        <v>981</v>
      </c>
      <c r="C45" s="127">
        <v>0</v>
      </c>
    </row>
    <row r="46" spans="1:3" x14ac:dyDescent="0.25">
      <c r="A46" s="313" t="s">
        <v>558</v>
      </c>
      <c r="B46" s="107">
        <v>990</v>
      </c>
      <c r="C46" s="127">
        <v>0</v>
      </c>
    </row>
    <row r="47" spans="1:3" x14ac:dyDescent="0.25">
      <c r="A47" s="313" t="s">
        <v>559</v>
      </c>
      <c r="B47" s="107">
        <v>1000</v>
      </c>
      <c r="C47" s="127">
        <v>0</v>
      </c>
    </row>
    <row r="48" spans="1:3" x14ac:dyDescent="0.25">
      <c r="A48" s="313" t="s">
        <v>560</v>
      </c>
      <c r="B48" s="107">
        <v>1010</v>
      </c>
      <c r="C48" s="127">
        <v>0</v>
      </c>
    </row>
    <row r="49" spans="1:3" x14ac:dyDescent="0.25">
      <c r="A49" s="313" t="s">
        <v>561</v>
      </c>
      <c r="B49" s="107">
        <v>1020</v>
      </c>
      <c r="C49" s="127">
        <v>0</v>
      </c>
    </row>
    <row r="50" spans="1:3" ht="30" x14ac:dyDescent="0.25">
      <c r="A50" s="313" t="s">
        <v>562</v>
      </c>
      <c r="B50" s="107">
        <v>1030</v>
      </c>
      <c r="C50" s="127">
        <v>34766</v>
      </c>
    </row>
    <row r="51" spans="1:3" ht="30" x14ac:dyDescent="0.25">
      <c r="A51" s="313" t="s">
        <v>563</v>
      </c>
      <c r="B51" s="107">
        <v>1031</v>
      </c>
      <c r="C51" s="127">
        <v>0</v>
      </c>
    </row>
    <row r="52" spans="1:3" x14ac:dyDescent="0.25">
      <c r="A52" s="313" t="s">
        <v>564</v>
      </c>
      <c r="B52" s="107">
        <v>1032</v>
      </c>
      <c r="C52" s="127">
        <v>34766</v>
      </c>
    </row>
    <row r="54" spans="1:3" ht="15.75" x14ac:dyDescent="0.25">
      <c r="A54" s="193" t="s">
        <v>565</v>
      </c>
      <c r="B54" s="193"/>
      <c r="C54" s="193"/>
    </row>
    <row r="55" spans="1:3" ht="28.5" x14ac:dyDescent="0.25">
      <c r="A55" s="103" t="s">
        <v>136</v>
      </c>
      <c r="B55" s="103" t="s">
        <v>24</v>
      </c>
      <c r="C55" s="103" t="s">
        <v>554</v>
      </c>
    </row>
    <row r="56" spans="1:3" x14ac:dyDescent="0.25">
      <c r="A56" s="103">
        <v>1</v>
      </c>
      <c r="B56" s="103">
        <v>2</v>
      </c>
      <c r="C56" s="103">
        <v>3</v>
      </c>
    </row>
    <row r="57" spans="1:3" x14ac:dyDescent="0.25">
      <c r="A57" s="217" t="s">
        <v>566</v>
      </c>
      <c r="B57" s="217">
        <v>1050</v>
      </c>
      <c r="C57" s="163">
        <v>0</v>
      </c>
    </row>
    <row r="58" spans="1:3" x14ac:dyDescent="0.25">
      <c r="A58" s="217" t="s">
        <v>567</v>
      </c>
      <c r="B58" s="217">
        <v>1060</v>
      </c>
      <c r="C58" s="163">
        <v>0</v>
      </c>
    </row>
    <row r="59" spans="1:3" x14ac:dyDescent="0.25">
      <c r="A59" s="217" t="s">
        <v>568</v>
      </c>
      <c r="B59" s="217">
        <v>1070</v>
      </c>
      <c r="C59" s="163">
        <v>0</v>
      </c>
    </row>
    <row r="60" spans="1:3" x14ac:dyDescent="0.25">
      <c r="A60" s="217" t="s">
        <v>569</v>
      </c>
      <c r="B60" s="217">
        <v>1080</v>
      </c>
      <c r="C60" s="163">
        <v>0</v>
      </c>
    </row>
    <row r="61" spans="1:3" x14ac:dyDescent="0.25">
      <c r="A61" s="217" t="s">
        <v>570</v>
      </c>
      <c r="B61" s="217">
        <v>1090</v>
      </c>
      <c r="C61" s="163">
        <v>0</v>
      </c>
    </row>
    <row r="62" spans="1:3" x14ac:dyDescent="0.25">
      <c r="A62" s="217" t="s">
        <v>571</v>
      </c>
      <c r="B62" s="217">
        <v>1100</v>
      </c>
      <c r="C62" s="163">
        <v>0</v>
      </c>
    </row>
    <row r="63" spans="1:3" x14ac:dyDescent="0.25">
      <c r="A63" s="217" t="s">
        <v>572</v>
      </c>
      <c r="B63" s="217">
        <v>1110</v>
      </c>
      <c r="C63" s="163">
        <v>0</v>
      </c>
    </row>
    <row r="64" spans="1:3" x14ac:dyDescent="0.25">
      <c r="A64" s="217" t="s">
        <v>573</v>
      </c>
      <c r="B64" s="217">
        <v>1120</v>
      </c>
      <c r="C64" s="163">
        <v>0</v>
      </c>
    </row>
  </sheetData>
  <mergeCells count="3">
    <mergeCell ref="A1:C1"/>
    <mergeCell ref="A40:C40"/>
    <mergeCell ref="A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1дс_баланс</vt:lpstr>
      <vt:lpstr>2дс</vt:lpstr>
      <vt:lpstr>3дс</vt:lpstr>
      <vt:lpstr>4дс</vt:lpstr>
      <vt:lpstr>5дс_I_III</vt:lpstr>
      <vt:lpstr>5дс_IV_V</vt:lpstr>
      <vt:lpstr>5дс_VI_VII</vt:lpstr>
      <vt:lpstr>5дс_VIІІ</vt:lpstr>
      <vt:lpstr>5дс_ІХ_XІ</vt:lpstr>
      <vt:lpstr>5дс_XІI</vt:lpstr>
      <vt:lpstr>5дс_XIІI</vt:lpstr>
      <vt:lpstr>'5дс_IV_V'!_ftn1</vt:lpstr>
      <vt:lpstr>'5дс_IV_V'!_ftnref1</vt:lpstr>
      <vt:lpstr>'1дс_баланс'!Область_печати</vt:lpstr>
      <vt:lpstr>'2дс'!Область_печати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Слюсарь</dc:creator>
  <cp:lastModifiedBy>Ольга Слюсарь</cp:lastModifiedBy>
  <dcterms:created xsi:type="dcterms:W3CDTF">2022-01-31T12:34:07Z</dcterms:created>
  <dcterms:modified xsi:type="dcterms:W3CDTF">2022-01-31T12:37:34Z</dcterms:modified>
</cp:coreProperties>
</file>